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46" windowWidth="12120" windowHeight="9120" tabRatio="627" firstSheet="1" activeTab="3"/>
  </bookViews>
  <sheets>
    <sheet name="область" sheetId="1" state="hidden" r:id="rId1"/>
    <sheet name="числ" sheetId="2" r:id="rId2"/>
    <sheet name="фот" sheetId="3" r:id="rId3"/>
    <sheet name="зарп" sheetId="4" r:id="rId4"/>
  </sheets>
  <definedNames>
    <definedName name="_xlnm.Print_Titles" localSheetId="3">'зарп'!$4:$4</definedName>
    <definedName name="_xlnm.Print_Titles" localSheetId="2">'фот'!$4:$4</definedName>
    <definedName name="_xlnm.Print_Titles" localSheetId="1">'числ'!$4:$4</definedName>
    <definedName name="_xlnm.Print_Area" localSheetId="0">'область'!$A$1:$Q$47</definedName>
  </definedNames>
  <calcPr fullCalcOnLoad="1"/>
</workbook>
</file>

<file path=xl/sharedStrings.xml><?xml version="1.0" encoding="utf-8"?>
<sst xmlns="http://schemas.openxmlformats.org/spreadsheetml/2006/main" count="551" uniqueCount="195">
  <si>
    <t>Районы  и  города</t>
  </si>
  <si>
    <t>Средне-списочн. чилен-ность, тыс.чел.</t>
  </si>
  <si>
    <t xml:space="preserve">Темп роста (сни-жения), % </t>
  </si>
  <si>
    <t xml:space="preserve">Темп роста (сниже-ния), % </t>
  </si>
  <si>
    <t>1. Беловский</t>
  </si>
  <si>
    <t>3. Глушковский</t>
  </si>
  <si>
    <t>4. Горшеченский</t>
  </si>
  <si>
    <t>5. Дмитриевский</t>
  </si>
  <si>
    <t>6. Железногорский</t>
  </si>
  <si>
    <t>7. Золотухинский</t>
  </si>
  <si>
    <t xml:space="preserve">8. Касторенский </t>
  </si>
  <si>
    <t>9. Конышевский</t>
  </si>
  <si>
    <t>10.Кореневский</t>
  </si>
  <si>
    <t>11.Курский</t>
  </si>
  <si>
    <t>12.Курчатовский</t>
  </si>
  <si>
    <t>13.Льговский</t>
  </si>
  <si>
    <t>14.Мантуровский</t>
  </si>
  <si>
    <t>15.Медвенский</t>
  </si>
  <si>
    <t>16.Обоянский</t>
  </si>
  <si>
    <t>17.Октябрьский</t>
  </si>
  <si>
    <t>18.Поныровский</t>
  </si>
  <si>
    <t>19.Пристенский</t>
  </si>
  <si>
    <t>20.Рыльский</t>
  </si>
  <si>
    <t>21.Советский</t>
  </si>
  <si>
    <t>22.Солнцевский</t>
  </si>
  <si>
    <t>23.Суджанский</t>
  </si>
  <si>
    <t>24.Тимский</t>
  </si>
  <si>
    <t>25.Фатежский</t>
  </si>
  <si>
    <t>26.Хомутовский</t>
  </si>
  <si>
    <t>27.Черемисиновский</t>
  </si>
  <si>
    <t>28.Щигровский</t>
  </si>
  <si>
    <t xml:space="preserve">    г.Курск</t>
  </si>
  <si>
    <t xml:space="preserve">    г.Курчатов</t>
  </si>
  <si>
    <t xml:space="preserve">    г.Железногорск</t>
  </si>
  <si>
    <t xml:space="preserve">    г.Льгов</t>
  </si>
  <si>
    <t xml:space="preserve">    г.Щигры</t>
  </si>
  <si>
    <t>Всего по области:</t>
  </si>
  <si>
    <t>образованиям</t>
  </si>
  <si>
    <t xml:space="preserve"> сумма, темп</t>
  </si>
  <si>
    <t>строительство</t>
  </si>
  <si>
    <t xml:space="preserve">    из нее:</t>
  </si>
  <si>
    <t>прочие</t>
  </si>
  <si>
    <t>Численность по муницип.</t>
  </si>
  <si>
    <t>контроль отраслей:   разница</t>
  </si>
  <si>
    <t>контроль бюдж:   разница</t>
  </si>
  <si>
    <t xml:space="preserve"> </t>
  </si>
  <si>
    <t>2. Большесолдатский</t>
  </si>
  <si>
    <t>Численность занятых в экономике (без фермеров и занятых индивидуальной трудовой деятельностью)</t>
  </si>
  <si>
    <t>Приложение 6</t>
  </si>
  <si>
    <t xml:space="preserve">2009 г.прогноз </t>
  </si>
  <si>
    <t>Муниципальный район</t>
  </si>
  <si>
    <r>
      <t>в том числе по видам экономической деятельности</t>
    </r>
    <r>
      <rPr>
        <sz val="8"/>
        <rFont val="Arial CYR"/>
        <family val="0"/>
      </rPr>
      <t>:</t>
    </r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</si>
  <si>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</si>
  <si>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</si>
  <si>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</si>
  <si>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</si>
  <si>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 xml:space="preserve">        из них:</t>
  </si>
  <si>
    <t xml:space="preserve">    -производство пищевых продуктов, включая напитки</t>
  </si>
  <si>
    <t xml:space="preserve">   -химическое производство</t>
  </si>
  <si>
    <t xml:space="preserve">  - производство резиновых и пластмассовых изделий</t>
  </si>
  <si>
    <t xml:space="preserve">  - производство машин и оборудования</t>
  </si>
  <si>
    <t xml:space="preserve">  - производство электрооборудования, электронного и оптического оборудования</t>
  </si>
  <si>
    <t>производство и распределение электороэнергии, газа и воды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</si>
  <si>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</si>
  <si>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</si>
  <si>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>бюджетная сфера всего -</t>
  </si>
  <si>
    <t xml:space="preserve">    образование</t>
  </si>
  <si>
    <t xml:space="preserve">здравоохранение и предоставление соц. услуг </t>
  </si>
  <si>
    <t xml:space="preserve"> деятельность по организ. отдыха, культуры и спорта</t>
  </si>
  <si>
    <t>муниципальное управление</t>
  </si>
  <si>
    <t xml:space="preserve">2010 г.прогноз </t>
  </si>
  <si>
    <t xml:space="preserve">2006 г. отчет </t>
  </si>
  <si>
    <t>2007г. отчет</t>
  </si>
  <si>
    <t xml:space="preserve">2011 г.прогноз </t>
  </si>
  <si>
    <t xml:space="preserve">2008 г. 3 мес. </t>
  </si>
  <si>
    <t xml:space="preserve">2007 г. 3 мес.отчет </t>
  </si>
  <si>
    <t>Прогноз основных показателей социально-экономического развития Курской области  на 2009 год</t>
  </si>
  <si>
    <t xml:space="preserve">2008 г.отчет </t>
  </si>
  <si>
    <t>Всего по области без бюджетной сферы</t>
  </si>
  <si>
    <t>Магнитный п/с</t>
  </si>
  <si>
    <t>сельское х-во</t>
  </si>
  <si>
    <t>ООО"Магнитный+"</t>
  </si>
  <si>
    <t>ОАО"Магнитный+"</t>
  </si>
  <si>
    <t>обрабатывающие пр-ва</t>
  </si>
  <si>
    <t>DA.пр-во пищевых прод.</t>
  </si>
  <si>
    <t>ООО "Железн. к/к завод"</t>
  </si>
  <si>
    <t>пр-во пара и воды</t>
  </si>
  <si>
    <t>МУП ЖКХ Магнитный</t>
  </si>
  <si>
    <t>образование</t>
  </si>
  <si>
    <t>здрав и предост платн услуг</t>
  </si>
  <si>
    <t>деят. к-ры и спорта</t>
  </si>
  <si>
    <t>муницип. управление</t>
  </si>
  <si>
    <t>Андросовская с/а</t>
  </si>
  <si>
    <t>ООО"Восход"</t>
  </si>
  <si>
    <t>оптовая торговля</t>
  </si>
  <si>
    <t>цех ОООКурскоблнефт</t>
  </si>
  <si>
    <t>ф-л ОООКурсктоппром</t>
  </si>
  <si>
    <t>ООО"Остаповское ХПП</t>
  </si>
  <si>
    <t>Басовская с/а</t>
  </si>
  <si>
    <t>Веретенинская с/а</t>
  </si>
  <si>
    <t>ООО "Веретен.гриб.компл</t>
  </si>
  <si>
    <t>Волковская с/а</t>
  </si>
  <si>
    <t>опт и розничн торговля</t>
  </si>
  <si>
    <t>передача эл. энергии</t>
  </si>
  <si>
    <t>Городновская с/а</t>
  </si>
  <si>
    <t>ООО "Возрождение"</t>
  </si>
  <si>
    <t>Кармановская с/а</t>
  </si>
  <si>
    <t>ООО агр Горняк</t>
  </si>
  <si>
    <t>Копенская с/а</t>
  </si>
  <si>
    <t>ООО Копенки</t>
  </si>
  <si>
    <t>Линецкая с/а</t>
  </si>
  <si>
    <t>Михайловская с/а</t>
  </si>
  <si>
    <t>ООО"Жел агрохимсерв</t>
  </si>
  <si>
    <t>Железобетон</t>
  </si>
  <si>
    <t>ООО Агропромтехн</t>
  </si>
  <si>
    <t>Мих. Коммун служба</t>
  </si>
  <si>
    <t>ОГУП Михайловск аптека</t>
  </si>
  <si>
    <t>ООО Ковторг</t>
  </si>
  <si>
    <t>страх отделООО РГС-Центр</t>
  </si>
  <si>
    <t>ООО Железног ДЭП-3</t>
  </si>
  <si>
    <t>ОГУЧ Компл центр соц обсл</t>
  </si>
  <si>
    <t>Железногорск ЦРБ</t>
  </si>
  <si>
    <t>Нижнеждановская с/а</t>
  </si>
  <si>
    <t>Новоандросовская с/а</t>
  </si>
  <si>
    <t>ОАО Мартовское</t>
  </si>
  <si>
    <t>Новоандр МУП ЖКХ</t>
  </si>
  <si>
    <t>Разветьевская с/а</t>
  </si>
  <si>
    <t>Тепличный</t>
  </si>
  <si>
    <t>Разв коммун служба</t>
  </si>
  <si>
    <t>пр-во прочих немет продукт</t>
  </si>
  <si>
    <t>пр-во резинов и пласмас изд</t>
  </si>
  <si>
    <t>СТ Пласт</t>
  </si>
  <si>
    <t>ООО Курскрудстройинвест</t>
  </si>
  <si>
    <t>Расторогская с/а</t>
  </si>
  <si>
    <t>ЗАО Мир</t>
  </si>
  <si>
    <t>Рышковская с/а</t>
  </si>
  <si>
    <t>ЗАО Заря</t>
  </si>
  <si>
    <t>ООО ПК Август Н-Агро</t>
  </si>
  <si>
    <t>Снецкая с/а</t>
  </si>
  <si>
    <t>ООО Дружба</t>
  </si>
  <si>
    <t>Студенокская с/а</t>
  </si>
  <si>
    <t>ОАО Красная Поляна+</t>
  </si>
  <si>
    <t>МКУП СТОКС</t>
  </si>
  <si>
    <t>МУЧ СМИ Жизнь р-на</t>
  </si>
  <si>
    <t>ООО "Общепит"</t>
  </si>
  <si>
    <t>ПО Железногорское</t>
  </si>
  <si>
    <t>Троицкая с/а</t>
  </si>
  <si>
    <t>рыбоводство</t>
  </si>
  <si>
    <t>ЗАО "Голубая Нива"</t>
  </si>
  <si>
    <t>Трояновская с/а</t>
  </si>
  <si>
    <t>филОАО ФСК Черноз ПМ</t>
  </si>
  <si>
    <t>прочие пр-ва</t>
  </si>
  <si>
    <t>ЗАО Красная Поляна</t>
  </si>
  <si>
    <t>ООО Железн МСО+</t>
  </si>
  <si>
    <t>ООО Железногор МСО</t>
  </si>
  <si>
    <t>ООО Красн Полян Мясокомбин</t>
  </si>
  <si>
    <t xml:space="preserve">2012          год         прогноз </t>
  </si>
  <si>
    <t>ООО "Троицкое"/Комплект</t>
  </si>
  <si>
    <t>Темп роста (сниже-ния), %  к 2011г.</t>
  </si>
  <si>
    <t>Всего по району)</t>
  </si>
  <si>
    <t>2009 г. отчет</t>
  </si>
  <si>
    <t xml:space="preserve">2013          год         прогноз </t>
  </si>
  <si>
    <t>Темп роста (сниже-ния), %  к 2012г.</t>
  </si>
  <si>
    <t>ООО "Краснопол. к/к.завод"</t>
  </si>
  <si>
    <t>Аркада</t>
  </si>
  <si>
    <t xml:space="preserve">  - пр-во прочих немет продукт</t>
  </si>
  <si>
    <t xml:space="preserve">  - прочие пр-ва</t>
  </si>
  <si>
    <t>Форма 6</t>
  </si>
  <si>
    <t>чел</t>
  </si>
  <si>
    <t>оптово-розничная торговля</t>
  </si>
  <si>
    <t>ООО "Промкомплект"</t>
  </si>
  <si>
    <t>Январь-апрель 2010 г. Отчет</t>
  </si>
  <si>
    <t>Январь-апрель 2011 г. Отчет</t>
  </si>
  <si>
    <t>Темп роста (сниже-ния в % к 4 мес. 2010 г.</t>
  </si>
  <si>
    <t>2010 год отчет</t>
  </si>
  <si>
    <t>2011 год оценка</t>
  </si>
  <si>
    <t xml:space="preserve">Темп роста (сниже-ния к 2010 г), % </t>
  </si>
  <si>
    <t xml:space="preserve">2014          год         прогноз </t>
  </si>
  <si>
    <t>Темп роста (сниже-ния), %  к 2013г.</t>
  </si>
  <si>
    <t>Прогноз численности занятых в экономике (без фермеров и занятых индивидуальной трудовой деятельностью), включая военнослужащих и приравненных к ним лиц на 2012-2014 годы по Железногорскому району</t>
  </si>
  <si>
    <t>ООО ПТФ "Красная поляна+"</t>
  </si>
  <si>
    <t>Форма 5</t>
  </si>
  <si>
    <t>Прогноз фонда заработной платы (без фермеров и занятых индивидуальной трудовой деятельностью), включая военнослужащих и приравненных к ним лиц на 2012-2014 годы по Железногорскому району</t>
  </si>
  <si>
    <t>тыс. руб.</t>
  </si>
  <si>
    <t>Приложение к формам 5,6</t>
  </si>
  <si>
    <t xml:space="preserve"> руб.</t>
  </si>
  <si>
    <t>подразделения МСЖ</t>
  </si>
  <si>
    <t>подразделения МЖД</t>
  </si>
  <si>
    <t xml:space="preserve">2015          год         прогноз </t>
  </si>
  <si>
    <t>Темп роста (сниже-ния), %  к 2014г.</t>
  </si>
  <si>
    <t>январь-апрель 2011 год</t>
  </si>
  <si>
    <t>январь-апрель 2012 год</t>
  </si>
  <si>
    <t xml:space="preserve">Темп роста (сниже-ния к 4 мес 2011 г.), % </t>
  </si>
  <si>
    <t>в т.ч. муниципальное управление</t>
  </si>
  <si>
    <t>Прогноз среднемесячной заработной платы одного работающего на 2012-2014 годы по МО "Веретенинский сельсовет"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</si>
</sst>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5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9"/>
      <name val="Arial Cyr"/>
      <family val="0"/>
    </font>
    <font>
      <i/>
      <sz val="9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Continuous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Continuous"/>
    </xf>
    <xf numFmtId="164" fontId="0" fillId="33" borderId="0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 indent="1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Continuous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11" fillId="0" borderId="16" xfId="0" applyFont="1" applyBorder="1" applyAlignment="1">
      <alignment horizontal="left" wrapText="1" indent="1"/>
    </xf>
    <xf numFmtId="0" fontId="7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6" fillId="0" borderId="16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wrapText="1" indent="1"/>
    </xf>
    <xf numFmtId="0" fontId="2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6" fillId="0" borderId="0" xfId="0" applyFont="1" applyAlignment="1">
      <alignment horizontal="right"/>
    </xf>
    <xf numFmtId="164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4" fontId="0" fillId="34" borderId="16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 indent="2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76"/>
  <sheetViews>
    <sheetView zoomScalePageLayoutView="0" workbookViewId="0" topLeftCell="A1">
      <pane xSplit="1" ySplit="6" topLeftCell="B66" activePane="bottomRight" state="frozen"/>
      <selection pane="topLeft" activeCell="J46" sqref="J46"/>
      <selection pane="topRight" activeCell="J46" sqref="J46"/>
      <selection pane="bottomLeft" activeCell="J46" sqref="J46"/>
      <selection pane="bottomRight" activeCell="H76" sqref="H76"/>
    </sheetView>
  </sheetViews>
  <sheetFormatPr defaultColWidth="9.00390625" defaultRowHeight="12.75"/>
  <cols>
    <col min="1" max="1" width="23.375" style="8" customWidth="1"/>
    <col min="2" max="2" width="8.375" style="8" customWidth="1"/>
    <col min="3" max="3" width="7.125" style="8" customWidth="1"/>
    <col min="4" max="4" width="9.00390625" style="8" customWidth="1"/>
    <col min="5" max="9" width="8.125" style="8" customWidth="1"/>
    <col min="10" max="10" width="9.00390625" style="8" customWidth="1"/>
    <col min="11" max="11" width="8.125" style="8" customWidth="1"/>
    <col min="12" max="12" width="9.875" style="8" customWidth="1"/>
    <col min="13" max="13" width="8.875" style="8" customWidth="1"/>
    <col min="14" max="14" width="9.625" style="8" hidden="1" customWidth="1"/>
    <col min="15" max="15" width="8.125" style="8" hidden="1" customWidth="1"/>
    <col min="16" max="16" width="8.25390625" style="8" hidden="1" customWidth="1"/>
    <col min="17" max="17" width="8.125" style="8" hidden="1" customWidth="1"/>
  </cols>
  <sheetData>
    <row r="1" ht="21.75" customHeight="1">
      <c r="L1" s="14" t="s">
        <v>48</v>
      </c>
    </row>
    <row r="2" spans="1:17" s="2" customFormat="1" ht="24.75" customHeight="1">
      <c r="A2" s="11" t="s">
        <v>76</v>
      </c>
      <c r="B2" s="11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s="17" customFormat="1" ht="42.75" customHeight="1">
      <c r="A3" s="11" t="s">
        <v>47</v>
      </c>
      <c r="B3" s="11"/>
      <c r="C3" s="1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Y3" s="18"/>
    </row>
    <row r="4" spans="1:17" s="2" customFormat="1" ht="12.75" customHeight="1">
      <c r="A4" s="11"/>
      <c r="B4" s="11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5" customFormat="1" ht="12">
      <c r="A5" s="12"/>
      <c r="B5" s="35" t="s">
        <v>71</v>
      </c>
      <c r="C5" s="16"/>
      <c r="D5" s="15" t="s">
        <v>75</v>
      </c>
      <c r="E5" s="16"/>
      <c r="F5" s="15" t="s">
        <v>72</v>
      </c>
      <c r="G5" s="16"/>
      <c r="H5" s="15" t="s">
        <v>74</v>
      </c>
      <c r="I5" s="16"/>
      <c r="J5" s="15" t="s">
        <v>77</v>
      </c>
      <c r="K5" s="16"/>
      <c r="L5" s="15" t="s">
        <v>49</v>
      </c>
      <c r="M5" s="16"/>
      <c r="N5" s="15" t="s">
        <v>70</v>
      </c>
      <c r="O5" s="25"/>
      <c r="P5" s="15" t="s">
        <v>73</v>
      </c>
      <c r="Q5" s="16"/>
    </row>
    <row r="6" spans="1:17" s="6" customFormat="1" ht="69.75" customHeight="1">
      <c r="A6" s="13" t="s">
        <v>0</v>
      </c>
      <c r="B6" s="7" t="s">
        <v>1</v>
      </c>
      <c r="C6" s="10" t="s">
        <v>2</v>
      </c>
      <c r="D6" s="7" t="s">
        <v>1</v>
      </c>
      <c r="E6" s="10" t="s">
        <v>2</v>
      </c>
      <c r="F6" s="7" t="s">
        <v>1</v>
      </c>
      <c r="G6" s="10" t="s">
        <v>3</v>
      </c>
      <c r="H6" s="7" t="s">
        <v>1</v>
      </c>
      <c r="I6" s="10" t="s">
        <v>3</v>
      </c>
      <c r="J6" s="7" t="s">
        <v>1</v>
      </c>
      <c r="K6" s="10" t="s">
        <v>3</v>
      </c>
      <c r="L6" s="7" t="s">
        <v>1</v>
      </c>
      <c r="M6" s="10" t="s">
        <v>3</v>
      </c>
      <c r="N6" s="7" t="s">
        <v>1</v>
      </c>
      <c r="O6" s="10" t="s">
        <v>3</v>
      </c>
      <c r="P6" s="7" t="s">
        <v>1</v>
      </c>
      <c r="Q6" s="10" t="s">
        <v>3</v>
      </c>
    </row>
    <row r="7" spans="1:17" s="19" customFormat="1" ht="15" customHeight="1">
      <c r="A7" s="19" t="s">
        <v>4</v>
      </c>
      <c r="B7" s="19" t="e">
        <f>ROUND(числ!#REF!*1,1)</f>
        <v>#REF!</v>
      </c>
      <c r="C7" s="19" t="e">
        <f>ROUND(числ!#REF!*1,1)</f>
        <v>#REF!</v>
      </c>
      <c r="D7" s="19" t="e">
        <f>ROUND(числ!#REF!*1,1)</f>
        <v>#REF!</v>
      </c>
      <c r="E7" s="19" t="e">
        <f>ROUND(числ!#REF!*1,1)</f>
        <v>#REF!</v>
      </c>
      <c r="F7" s="19" t="e">
        <f>ROUND(числ!#REF!*1,1)</f>
        <v>#REF!</v>
      </c>
      <c r="G7" s="19" t="e">
        <f>ROUND(числ!#REF!*1,1)</f>
        <v>#REF!</v>
      </c>
      <c r="H7" s="19" t="e">
        <f>ROUND(числ!#REF!*1,1)</f>
        <v>#REF!</v>
      </c>
      <c r="I7" s="19" t="e">
        <f>ROUND(числ!#REF!*1,1)</f>
        <v>#REF!</v>
      </c>
      <c r="J7" s="19" t="e">
        <f>ROUND(числ!#REF!*1,1)</f>
        <v>#REF!</v>
      </c>
      <c r="K7" s="19" t="e">
        <f>ROUND(числ!#REF!*1,1)</f>
        <v>#REF!</v>
      </c>
      <c r="L7" s="19">
        <f>ROUND(числ!B$5*1,1)</f>
        <v>3903</v>
      </c>
      <c r="M7" s="19">
        <f>ROUND(числ!G$5*1,1)</f>
        <v>3140</v>
      </c>
      <c r="N7" s="19" t="e">
        <f>ROUND(числ!#REF!*1,1)</f>
        <v>#REF!</v>
      </c>
      <c r="O7" s="19" t="e">
        <f>ROUND(числ!#REF!*1,1)</f>
        <v>#REF!</v>
      </c>
      <c r="P7" s="19" t="e">
        <f>ROUND(числ!#REF!*1,1)</f>
        <v>#REF!</v>
      </c>
      <c r="Q7" s="19" t="e">
        <f>ROUND(числ!#REF!*1,1)</f>
        <v>#REF!</v>
      </c>
    </row>
    <row r="8" spans="1:17" s="19" customFormat="1" ht="15" customHeight="1">
      <c r="A8" s="19" t="s">
        <v>46</v>
      </c>
      <c r="B8" s="19" t="e">
        <f>ROUND(#REF!*1,1)</f>
        <v>#REF!</v>
      </c>
      <c r="C8" s="19" t="e">
        <f>ROUND(#REF!*1,1)</f>
        <v>#REF!</v>
      </c>
      <c r="D8" s="19" t="e">
        <f>ROUND(#REF!*1,1)</f>
        <v>#REF!</v>
      </c>
      <c r="E8" s="19" t="e">
        <f>ROUND(#REF!*1,1)</f>
        <v>#REF!</v>
      </c>
      <c r="F8" s="19" t="e">
        <f>ROUND(#REF!*1,1)</f>
        <v>#REF!</v>
      </c>
      <c r="G8" s="19" t="e">
        <f>ROUND(#REF!*1,1)</f>
        <v>#REF!</v>
      </c>
      <c r="H8" s="19" t="e">
        <f>ROUND(#REF!*1,1)</f>
        <v>#REF!</v>
      </c>
      <c r="I8" s="19" t="e">
        <f>ROUND(#REF!*1,1)</f>
        <v>#REF!</v>
      </c>
      <c r="J8" s="19" t="e">
        <f>ROUND(#REF!*1,1)</f>
        <v>#REF!</v>
      </c>
      <c r="K8" s="19" t="e">
        <f>ROUND(#REF!*1,1)</f>
        <v>#REF!</v>
      </c>
      <c r="L8" s="19" t="e">
        <f>ROUND(#REF!*1,1)</f>
        <v>#REF!</v>
      </c>
      <c r="M8" s="19" t="e">
        <f>ROUND(#REF!*1,1)</f>
        <v>#REF!</v>
      </c>
      <c r="N8" s="19" t="e">
        <f>ROUND(#REF!*1,1)</f>
        <v>#REF!</v>
      </c>
      <c r="O8" s="19" t="e">
        <f>ROUND(#REF!*1,1)</f>
        <v>#REF!</v>
      </c>
      <c r="P8" s="19" t="e">
        <f>ROUND(#REF!*1,1)</f>
        <v>#REF!</v>
      </c>
      <c r="Q8" s="19" t="e">
        <f>ROUND(#REF!*1,1)</f>
        <v>#REF!</v>
      </c>
    </row>
    <row r="9" spans="1:17" s="19" customFormat="1" ht="15" customHeight="1">
      <c r="A9" s="19" t="s">
        <v>5</v>
      </c>
      <c r="B9" s="19" t="e">
        <f>ROUND(#REF!*1,1)</f>
        <v>#REF!</v>
      </c>
      <c r="C9" s="19" t="e">
        <f>ROUND(#REF!*1,1)</f>
        <v>#REF!</v>
      </c>
      <c r="D9" s="19" t="e">
        <f>ROUND(#REF!*1,1)</f>
        <v>#REF!</v>
      </c>
      <c r="E9" s="19" t="e">
        <f>ROUND(#REF!*1,1)</f>
        <v>#REF!</v>
      </c>
      <c r="F9" s="19" t="e">
        <f>ROUND(#REF!*1,1)</f>
        <v>#REF!</v>
      </c>
      <c r="G9" s="19" t="e">
        <f>ROUND(#REF!*1,1)</f>
        <v>#REF!</v>
      </c>
      <c r="H9" s="19" t="e">
        <f>ROUND(#REF!*1,1)</f>
        <v>#REF!</v>
      </c>
      <c r="I9" s="19" t="e">
        <f>ROUND(#REF!*1,1)</f>
        <v>#REF!</v>
      </c>
      <c r="J9" s="19" t="e">
        <f>ROUND(#REF!*1,1)</f>
        <v>#REF!</v>
      </c>
      <c r="K9" s="19" t="e">
        <f>ROUND(#REF!*1,1)</f>
        <v>#REF!</v>
      </c>
      <c r="L9" s="19" t="e">
        <f>ROUND(#REF!*1,1)</f>
        <v>#REF!</v>
      </c>
      <c r="M9" s="19" t="e">
        <f>ROUND(#REF!*1,1)</f>
        <v>#REF!</v>
      </c>
      <c r="N9" s="19" t="e">
        <f>ROUND(#REF!*1,1)</f>
        <v>#REF!</v>
      </c>
      <c r="O9" s="19" t="e">
        <f>ROUND(#REF!*1,1)</f>
        <v>#REF!</v>
      </c>
      <c r="P9" s="19" t="e">
        <f>ROUND(#REF!*1,1)</f>
        <v>#REF!</v>
      </c>
      <c r="Q9" s="19" t="e">
        <f>ROUND(#REF!*1,1)</f>
        <v>#REF!</v>
      </c>
    </row>
    <row r="10" spans="1:17" s="19" customFormat="1" ht="15" customHeight="1">
      <c r="A10" s="19" t="s">
        <v>6</v>
      </c>
      <c r="B10" s="19" t="e">
        <f>ROUND(#REF!*1,1)</f>
        <v>#REF!</v>
      </c>
      <c r="C10" s="19" t="e">
        <f>ROUND(#REF!*1,1)</f>
        <v>#REF!</v>
      </c>
      <c r="D10" s="19" t="e">
        <f>ROUND(#REF!*1,1)</f>
        <v>#REF!</v>
      </c>
      <c r="E10" s="19" t="e">
        <f>ROUND(#REF!*1,1)</f>
        <v>#REF!</v>
      </c>
      <c r="F10" s="19" t="e">
        <f>ROUND(#REF!*1,1)</f>
        <v>#REF!</v>
      </c>
      <c r="G10" s="19" t="e">
        <f>ROUND(#REF!*1,1)</f>
        <v>#REF!</v>
      </c>
      <c r="H10" s="19" t="e">
        <f>ROUND(#REF!*1,1)</f>
        <v>#REF!</v>
      </c>
      <c r="I10" s="19" t="e">
        <f>ROUND(#REF!*1,1)</f>
        <v>#REF!</v>
      </c>
      <c r="J10" s="19" t="e">
        <f>ROUND(#REF!*1,1)</f>
        <v>#REF!</v>
      </c>
      <c r="K10" s="19" t="e">
        <f>ROUND(#REF!*1,1)</f>
        <v>#REF!</v>
      </c>
      <c r="L10" s="19" t="e">
        <f>ROUND(#REF!*1,1)</f>
        <v>#REF!</v>
      </c>
      <c r="M10" s="19" t="e">
        <f>ROUND(#REF!*1,1)</f>
        <v>#REF!</v>
      </c>
      <c r="N10" s="19" t="e">
        <f>ROUND(#REF!*1,1)</f>
        <v>#REF!</v>
      </c>
      <c r="O10" s="19" t="e">
        <f>ROUND(#REF!*1,1)</f>
        <v>#REF!</v>
      </c>
      <c r="P10" s="19" t="e">
        <f>ROUND(#REF!*1,1)</f>
        <v>#REF!</v>
      </c>
      <c r="Q10" s="19" t="e">
        <f>ROUND(#REF!*1,1)</f>
        <v>#REF!</v>
      </c>
    </row>
    <row r="11" spans="1:17" s="19" customFormat="1" ht="15" customHeight="1">
      <c r="A11" s="19" t="s">
        <v>7</v>
      </c>
      <c r="B11" s="19" t="e">
        <f>ROUND(#REF!*1,1)</f>
        <v>#REF!</v>
      </c>
      <c r="C11" s="19" t="e">
        <f>ROUND(#REF!*1,1)</f>
        <v>#REF!</v>
      </c>
      <c r="D11" s="19" t="e">
        <f>ROUND(#REF!*1,1)</f>
        <v>#REF!</v>
      </c>
      <c r="E11" s="19" t="e">
        <f>ROUND(#REF!*1,1)</f>
        <v>#REF!</v>
      </c>
      <c r="F11" s="19" t="e">
        <f>ROUND(#REF!*1,1)</f>
        <v>#REF!</v>
      </c>
      <c r="G11" s="19" t="e">
        <f>ROUND(#REF!*1,1)</f>
        <v>#REF!</v>
      </c>
      <c r="H11" s="19" t="e">
        <f>ROUND(#REF!*1,1)</f>
        <v>#REF!</v>
      </c>
      <c r="I11" s="19" t="e">
        <f>ROUND(#REF!*1,1)</f>
        <v>#REF!</v>
      </c>
      <c r="J11" s="19" t="e">
        <f>ROUND(#REF!*1,1)</f>
        <v>#REF!</v>
      </c>
      <c r="K11" s="19" t="e">
        <f>ROUND(#REF!*1,1)</f>
        <v>#REF!</v>
      </c>
      <c r="L11" s="19" t="e">
        <f>ROUND(#REF!*1,1)</f>
        <v>#REF!</v>
      </c>
      <c r="M11" s="19" t="e">
        <f>ROUND(#REF!*1,1)</f>
        <v>#REF!</v>
      </c>
      <c r="N11" s="19" t="e">
        <f>ROUND(#REF!*1,1)</f>
        <v>#REF!</v>
      </c>
      <c r="O11" s="19" t="e">
        <f>ROUND(#REF!*1,1)</f>
        <v>#REF!</v>
      </c>
      <c r="P11" s="19" t="e">
        <f>ROUND(#REF!*1,1)</f>
        <v>#REF!</v>
      </c>
      <c r="Q11" s="19" t="e">
        <f>ROUND(#REF!*1,1)</f>
        <v>#REF!</v>
      </c>
    </row>
    <row r="12" spans="1:17" s="19" customFormat="1" ht="15" customHeight="1">
      <c r="A12" s="19" t="s">
        <v>8</v>
      </c>
      <c r="B12" s="19" t="e">
        <f>ROUND(#REF!*1,1)</f>
        <v>#REF!</v>
      </c>
      <c r="C12" s="19" t="e">
        <f>ROUND(#REF!*1,1)</f>
        <v>#REF!</v>
      </c>
      <c r="D12" s="19" t="e">
        <f>ROUND(#REF!*1,1)</f>
        <v>#REF!</v>
      </c>
      <c r="E12" s="19" t="e">
        <f>ROUND(#REF!*1,1)</f>
        <v>#REF!</v>
      </c>
      <c r="F12" s="19" t="e">
        <f>ROUND(#REF!*1,1)</f>
        <v>#REF!</v>
      </c>
      <c r="G12" s="19" t="e">
        <f>ROUND(#REF!*1,1)</f>
        <v>#REF!</v>
      </c>
      <c r="H12" s="19" t="e">
        <f>ROUND(#REF!*1,1)</f>
        <v>#REF!</v>
      </c>
      <c r="I12" s="19" t="e">
        <f>ROUND(#REF!*1,1)</f>
        <v>#REF!</v>
      </c>
      <c r="J12" s="19" t="e">
        <f>ROUND(#REF!*1,1)</f>
        <v>#REF!</v>
      </c>
      <c r="K12" s="19" t="e">
        <f>ROUND(#REF!*1,1)</f>
        <v>#REF!</v>
      </c>
      <c r="L12" s="19" t="e">
        <f>ROUND(#REF!*1,1)</f>
        <v>#REF!</v>
      </c>
      <c r="M12" s="19" t="e">
        <f>ROUND(#REF!*1,1)</f>
        <v>#REF!</v>
      </c>
      <c r="N12" s="19" t="e">
        <f>ROUND(#REF!*1,1)</f>
        <v>#REF!</v>
      </c>
      <c r="O12" s="19" t="e">
        <f>ROUND(#REF!*1,1)</f>
        <v>#REF!</v>
      </c>
      <c r="P12" s="19" t="e">
        <f>ROUND(#REF!*1,1)</f>
        <v>#REF!</v>
      </c>
      <c r="Q12" s="19" t="e">
        <f>ROUND(#REF!*1,1)</f>
        <v>#REF!</v>
      </c>
    </row>
    <row r="13" spans="1:17" s="19" customFormat="1" ht="15" customHeight="1">
      <c r="A13" s="19" t="s">
        <v>9</v>
      </c>
      <c r="B13" s="19" t="e">
        <f>ROUND(#REF!*1,1)</f>
        <v>#REF!</v>
      </c>
      <c r="C13" s="19" t="e">
        <f>ROUND(#REF!*1,1)</f>
        <v>#REF!</v>
      </c>
      <c r="D13" s="19" t="e">
        <f>ROUND(#REF!*1,1)</f>
        <v>#REF!</v>
      </c>
      <c r="E13" s="19" t="e">
        <f>ROUND(#REF!*1,1)</f>
        <v>#REF!</v>
      </c>
      <c r="F13" s="19" t="e">
        <f>ROUND(#REF!*1,1)</f>
        <v>#REF!</v>
      </c>
      <c r="G13" s="19" t="e">
        <f>ROUND(#REF!*1,1)</f>
        <v>#REF!</v>
      </c>
      <c r="H13" s="19" t="e">
        <f>ROUND(#REF!*1,1)</f>
        <v>#REF!</v>
      </c>
      <c r="I13" s="19" t="e">
        <f>ROUND(#REF!*1,1)</f>
        <v>#REF!</v>
      </c>
      <c r="J13" s="19" t="e">
        <f>ROUND(#REF!*1,1)</f>
        <v>#REF!</v>
      </c>
      <c r="K13" s="19" t="e">
        <f>ROUND(#REF!*1,1)</f>
        <v>#REF!</v>
      </c>
      <c r="L13" s="19" t="e">
        <f>ROUND(#REF!*1,1)</f>
        <v>#REF!</v>
      </c>
      <c r="M13" s="19" t="e">
        <f>ROUND(#REF!*1,1)</f>
        <v>#REF!</v>
      </c>
      <c r="N13" s="19" t="e">
        <f>ROUND(#REF!*1,1)</f>
        <v>#REF!</v>
      </c>
      <c r="O13" s="19" t="e">
        <f>ROUND(#REF!*1,1)</f>
        <v>#REF!</v>
      </c>
      <c r="P13" s="19" t="e">
        <f>ROUND(#REF!*1,1)</f>
        <v>#REF!</v>
      </c>
      <c r="Q13" s="19" t="e">
        <f>ROUND(#REF!*1,1)</f>
        <v>#REF!</v>
      </c>
    </row>
    <row r="14" spans="1:17" s="19" customFormat="1" ht="15" customHeight="1">
      <c r="A14" s="19" t="s">
        <v>10</v>
      </c>
      <c r="B14" s="19" t="e">
        <f>ROUND(#REF!*1,1)</f>
        <v>#REF!</v>
      </c>
      <c r="C14" s="19" t="e">
        <f>ROUND(#REF!*1,1)</f>
        <v>#REF!</v>
      </c>
      <c r="D14" s="19" t="e">
        <f>ROUND(#REF!*1,1)</f>
        <v>#REF!</v>
      </c>
      <c r="E14" s="19" t="e">
        <f>ROUND(#REF!*1,1)</f>
        <v>#REF!</v>
      </c>
      <c r="F14" s="19" t="e">
        <f>ROUND(#REF!*1,1)</f>
        <v>#REF!</v>
      </c>
      <c r="G14" s="19" t="e">
        <f>ROUND(#REF!*1,1)</f>
        <v>#REF!</v>
      </c>
      <c r="H14" s="19" t="e">
        <f>ROUND(#REF!*1,1)</f>
        <v>#REF!</v>
      </c>
      <c r="I14" s="19" t="e">
        <f>ROUND(#REF!*1,1)</f>
        <v>#REF!</v>
      </c>
      <c r="J14" s="19" t="e">
        <f>ROUND(#REF!*1,1)</f>
        <v>#REF!</v>
      </c>
      <c r="K14" s="19" t="e">
        <f>ROUND(#REF!*1,1)</f>
        <v>#REF!</v>
      </c>
      <c r="L14" s="19" t="e">
        <f>ROUND(#REF!*1,1)</f>
        <v>#REF!</v>
      </c>
      <c r="M14" s="19" t="e">
        <f>ROUND(#REF!*1,1)</f>
        <v>#REF!</v>
      </c>
      <c r="N14" s="19" t="e">
        <f>ROUND(#REF!*1,1)</f>
        <v>#REF!</v>
      </c>
      <c r="O14" s="19" t="e">
        <f>ROUND(#REF!*1,1)</f>
        <v>#REF!</v>
      </c>
      <c r="P14" s="19" t="e">
        <f>ROUND(#REF!*1,1)</f>
        <v>#REF!</v>
      </c>
      <c r="Q14" s="19" t="e">
        <f>ROUND(#REF!*1,1)</f>
        <v>#REF!</v>
      </c>
    </row>
    <row r="15" spans="1:17" s="19" customFormat="1" ht="15" customHeight="1">
      <c r="A15" s="19" t="s">
        <v>11</v>
      </c>
      <c r="B15" s="19" t="e">
        <f>ROUND(#REF!*1,1)</f>
        <v>#REF!</v>
      </c>
      <c r="C15" s="19" t="e">
        <f>ROUND(#REF!*1,1)</f>
        <v>#REF!</v>
      </c>
      <c r="D15" s="19" t="e">
        <f>ROUND(#REF!*1,1)</f>
        <v>#REF!</v>
      </c>
      <c r="E15" s="19" t="e">
        <f>ROUND(#REF!*1,1)</f>
        <v>#REF!</v>
      </c>
      <c r="F15" s="19" t="e">
        <f>ROUND(#REF!*1,1)</f>
        <v>#REF!</v>
      </c>
      <c r="G15" s="19" t="e">
        <f>ROUND(#REF!*1,1)</f>
        <v>#REF!</v>
      </c>
      <c r="H15" s="19" t="e">
        <f>ROUND(#REF!*1,1)</f>
        <v>#REF!</v>
      </c>
      <c r="I15" s="19" t="e">
        <f>ROUND(#REF!*1,1)</f>
        <v>#REF!</v>
      </c>
      <c r="J15" s="19" t="e">
        <f>ROUND(#REF!*1,1)</f>
        <v>#REF!</v>
      </c>
      <c r="K15" s="19" t="e">
        <f>ROUND(#REF!*1,1)</f>
        <v>#REF!</v>
      </c>
      <c r="L15" s="19" t="e">
        <f>ROUND(#REF!*1,1)</f>
        <v>#REF!</v>
      </c>
      <c r="M15" s="19" t="e">
        <f>ROUND(#REF!*1,1)</f>
        <v>#REF!</v>
      </c>
      <c r="N15" s="19" t="e">
        <f>ROUND(#REF!*1,1)</f>
        <v>#REF!</v>
      </c>
      <c r="O15" s="19" t="e">
        <f>ROUND(#REF!*1,1)</f>
        <v>#REF!</v>
      </c>
      <c r="P15" s="19" t="e">
        <f>ROUND(#REF!*1,1)</f>
        <v>#REF!</v>
      </c>
      <c r="Q15" s="19" t="e">
        <f>ROUND(#REF!*1,1)</f>
        <v>#REF!</v>
      </c>
    </row>
    <row r="16" spans="1:17" s="19" customFormat="1" ht="15" customHeight="1">
      <c r="A16" s="19" t="s">
        <v>12</v>
      </c>
      <c r="B16" s="19" t="e">
        <f>ROUND(#REF!*1,1)</f>
        <v>#REF!</v>
      </c>
      <c r="C16" s="19" t="e">
        <f>ROUND(#REF!*1,1)</f>
        <v>#REF!</v>
      </c>
      <c r="D16" s="19" t="e">
        <f>ROUND(#REF!*1,1)</f>
        <v>#REF!</v>
      </c>
      <c r="E16" s="19" t="e">
        <f>ROUND(#REF!*1,1)</f>
        <v>#REF!</v>
      </c>
      <c r="F16" s="19" t="e">
        <f>ROUND(#REF!*1,1)</f>
        <v>#REF!</v>
      </c>
      <c r="G16" s="19" t="e">
        <f>ROUND(#REF!*1,1)</f>
        <v>#REF!</v>
      </c>
      <c r="H16" s="19" t="e">
        <f>ROUND(#REF!*1,1)</f>
        <v>#REF!</v>
      </c>
      <c r="I16" s="19" t="e">
        <f>ROUND(#REF!*1,1)</f>
        <v>#REF!</v>
      </c>
      <c r="J16" s="19" t="e">
        <f>ROUND(#REF!*1,1)</f>
        <v>#REF!</v>
      </c>
      <c r="K16" s="19" t="e">
        <f>ROUND(#REF!*1,1)</f>
        <v>#REF!</v>
      </c>
      <c r="L16" s="19" t="e">
        <f>ROUND(#REF!*1,1)</f>
        <v>#REF!</v>
      </c>
      <c r="M16" s="19" t="e">
        <f>ROUND(#REF!*1,1)</f>
        <v>#REF!</v>
      </c>
      <c r="N16" s="19" t="e">
        <f>ROUND(#REF!*1,1)</f>
        <v>#REF!</v>
      </c>
      <c r="O16" s="19" t="e">
        <f>ROUND(#REF!*1,1)</f>
        <v>#REF!</v>
      </c>
      <c r="P16" s="19" t="e">
        <f>ROUND(#REF!*1,1)</f>
        <v>#REF!</v>
      </c>
      <c r="Q16" s="19" t="e">
        <f>ROUND(#REF!*1,1)</f>
        <v>#REF!</v>
      </c>
    </row>
    <row r="17" spans="1:17" s="19" customFormat="1" ht="15" customHeight="1">
      <c r="A17" s="19" t="s">
        <v>13</v>
      </c>
      <c r="B17" s="19" t="e">
        <f>ROUND(#REF!*1,1)</f>
        <v>#REF!</v>
      </c>
      <c r="C17" s="19" t="e">
        <f>ROUND(#REF!*1,1)</f>
        <v>#REF!</v>
      </c>
      <c r="D17" s="19" t="e">
        <f>ROUND(#REF!*1,1)</f>
        <v>#REF!</v>
      </c>
      <c r="E17" s="19" t="e">
        <f>ROUND(#REF!*1,1)</f>
        <v>#REF!</v>
      </c>
      <c r="F17" s="19" t="e">
        <f>ROUND(#REF!*1,1)</f>
        <v>#REF!</v>
      </c>
      <c r="G17" s="19" t="e">
        <f>ROUND(#REF!*1,1)</f>
        <v>#REF!</v>
      </c>
      <c r="H17" s="19" t="e">
        <f>ROUND(#REF!*1,1)</f>
        <v>#REF!</v>
      </c>
      <c r="I17" s="19" t="e">
        <f>ROUND(#REF!*1,1)</f>
        <v>#REF!</v>
      </c>
      <c r="J17" s="19" t="e">
        <f>ROUND(#REF!*1,1)</f>
        <v>#REF!</v>
      </c>
      <c r="K17" s="19" t="e">
        <f>ROUND(#REF!*1,1)</f>
        <v>#REF!</v>
      </c>
      <c r="L17" s="19" t="e">
        <f>ROUND(#REF!*1,1)</f>
        <v>#REF!</v>
      </c>
      <c r="M17" s="19" t="e">
        <f>ROUND(#REF!*1,1)</f>
        <v>#REF!</v>
      </c>
      <c r="N17" s="19" t="e">
        <f>ROUND(#REF!*1,1)</f>
        <v>#REF!</v>
      </c>
      <c r="O17" s="19" t="e">
        <f>ROUND(#REF!*1,1)</f>
        <v>#REF!</v>
      </c>
      <c r="P17" s="19" t="e">
        <f>ROUND(#REF!*1,1)</f>
        <v>#REF!</v>
      </c>
      <c r="Q17" s="19" t="e">
        <f>ROUND(#REF!*1,1)</f>
        <v>#REF!</v>
      </c>
    </row>
    <row r="18" spans="1:17" s="19" customFormat="1" ht="15" customHeight="1">
      <c r="A18" s="19" t="s">
        <v>14</v>
      </c>
      <c r="B18" s="19" t="e">
        <f>ROUND(#REF!*1,1)</f>
        <v>#REF!</v>
      </c>
      <c r="C18" s="19" t="e">
        <f>ROUND(#REF!*1,1)</f>
        <v>#REF!</v>
      </c>
      <c r="D18" s="19" t="e">
        <f>ROUND(#REF!*1,1)</f>
        <v>#REF!</v>
      </c>
      <c r="E18" s="19" t="e">
        <f>ROUND(#REF!*1,1)</f>
        <v>#REF!</v>
      </c>
      <c r="F18" s="19" t="e">
        <f>ROUND(#REF!*1,1)</f>
        <v>#REF!</v>
      </c>
      <c r="G18" s="19" t="e">
        <f>ROUND(#REF!*1,1)</f>
        <v>#REF!</v>
      </c>
      <c r="H18" s="19" t="e">
        <f>ROUND(#REF!*1,1)</f>
        <v>#REF!</v>
      </c>
      <c r="I18" s="19" t="e">
        <f>ROUND(#REF!*1,1)</f>
        <v>#REF!</v>
      </c>
      <c r="J18" s="19" t="e">
        <f>ROUND(#REF!*1,1)</f>
        <v>#REF!</v>
      </c>
      <c r="K18" s="19" t="e">
        <f>ROUND(#REF!*1,1)</f>
        <v>#REF!</v>
      </c>
      <c r="L18" s="19" t="e">
        <f>ROUND(#REF!*1,1)</f>
        <v>#REF!</v>
      </c>
      <c r="M18" s="19" t="e">
        <f>ROUND(#REF!*1,1)</f>
        <v>#REF!</v>
      </c>
      <c r="N18" s="19" t="e">
        <f>ROUND(#REF!*1,1)</f>
        <v>#REF!</v>
      </c>
      <c r="O18" s="19" t="e">
        <f>ROUND(#REF!*1,1)</f>
        <v>#REF!</v>
      </c>
      <c r="P18" s="19" t="e">
        <f>ROUND(#REF!*1,1)</f>
        <v>#REF!</v>
      </c>
      <c r="Q18" s="19" t="e">
        <f>ROUND(#REF!*1,1)</f>
        <v>#REF!</v>
      </c>
    </row>
    <row r="19" spans="1:17" s="19" customFormat="1" ht="15" customHeight="1">
      <c r="A19" s="19" t="s">
        <v>15</v>
      </c>
      <c r="B19" s="19" t="e">
        <f>ROUND(#REF!*1,1)</f>
        <v>#REF!</v>
      </c>
      <c r="C19" s="19" t="e">
        <f>ROUND(#REF!*1,1)</f>
        <v>#REF!</v>
      </c>
      <c r="D19" s="19" t="e">
        <f>ROUND(#REF!*1,1)</f>
        <v>#REF!</v>
      </c>
      <c r="E19" s="19" t="e">
        <f>ROUND(#REF!*1,1)</f>
        <v>#REF!</v>
      </c>
      <c r="F19" s="19" t="e">
        <f>ROUND(#REF!*1,1)</f>
        <v>#REF!</v>
      </c>
      <c r="G19" s="19" t="e">
        <f>ROUND(#REF!*1,1)</f>
        <v>#REF!</v>
      </c>
      <c r="H19" s="19" t="e">
        <f>ROUND(#REF!*1,1)</f>
        <v>#REF!</v>
      </c>
      <c r="I19" s="19" t="e">
        <f>ROUND(#REF!*1,1)</f>
        <v>#REF!</v>
      </c>
      <c r="J19" s="19" t="e">
        <f>ROUND(#REF!*1,1)</f>
        <v>#REF!</v>
      </c>
      <c r="K19" s="19" t="e">
        <f>ROUND(#REF!*1,1)</f>
        <v>#REF!</v>
      </c>
      <c r="L19" s="19" t="e">
        <f>ROUND(#REF!*1,1)</f>
        <v>#REF!</v>
      </c>
      <c r="M19" s="19" t="e">
        <f>ROUND(#REF!*1,1)</f>
        <v>#REF!</v>
      </c>
      <c r="N19" s="19" t="e">
        <f>ROUND(#REF!*1,1)</f>
        <v>#REF!</v>
      </c>
      <c r="O19" s="19" t="e">
        <f>ROUND(#REF!*1,1)</f>
        <v>#REF!</v>
      </c>
      <c r="P19" s="19" t="e">
        <f>ROUND(#REF!*1,1)</f>
        <v>#REF!</v>
      </c>
      <c r="Q19" s="19" t="e">
        <f>ROUND(#REF!*1,1)</f>
        <v>#REF!</v>
      </c>
    </row>
    <row r="20" spans="1:17" s="19" customFormat="1" ht="15" customHeight="1">
      <c r="A20" s="19" t="s">
        <v>16</v>
      </c>
      <c r="B20" s="19" t="e">
        <f>ROUND(#REF!*1,1)</f>
        <v>#REF!</v>
      </c>
      <c r="C20" s="19" t="e">
        <f>ROUND(#REF!*1,1)</f>
        <v>#REF!</v>
      </c>
      <c r="D20" s="19" t="e">
        <f>ROUND(#REF!*1,1)</f>
        <v>#REF!</v>
      </c>
      <c r="E20" s="19" t="e">
        <f>ROUND(#REF!*1,1)</f>
        <v>#REF!</v>
      </c>
      <c r="F20" s="19" t="e">
        <f>ROUND(#REF!*1,1)</f>
        <v>#REF!</v>
      </c>
      <c r="G20" s="19" t="e">
        <f>ROUND(#REF!*1,1)</f>
        <v>#REF!</v>
      </c>
      <c r="H20" s="19" t="e">
        <f>ROUND(#REF!*1,1)</f>
        <v>#REF!</v>
      </c>
      <c r="I20" s="19" t="e">
        <f>ROUND(#REF!*1,1)</f>
        <v>#REF!</v>
      </c>
      <c r="J20" s="19" t="e">
        <f>ROUND(#REF!*1,1)</f>
        <v>#REF!</v>
      </c>
      <c r="K20" s="19" t="e">
        <f>ROUND(#REF!*1,1)</f>
        <v>#REF!</v>
      </c>
      <c r="L20" s="19" t="e">
        <f>ROUND(#REF!*1,1)</f>
        <v>#REF!</v>
      </c>
      <c r="M20" s="19" t="e">
        <f>ROUND(#REF!*1,1)</f>
        <v>#REF!</v>
      </c>
      <c r="N20" s="19" t="e">
        <f>ROUND(#REF!*1,1)</f>
        <v>#REF!</v>
      </c>
      <c r="O20" s="19" t="e">
        <f>ROUND(#REF!*1,1)</f>
        <v>#REF!</v>
      </c>
      <c r="P20" s="19" t="e">
        <f>ROUND(#REF!*1,1)</f>
        <v>#REF!</v>
      </c>
      <c r="Q20" s="19" t="e">
        <f>ROUND(#REF!*1,1)</f>
        <v>#REF!</v>
      </c>
    </row>
    <row r="21" spans="1:17" s="19" customFormat="1" ht="15" customHeight="1">
      <c r="A21" s="19" t="s">
        <v>17</v>
      </c>
      <c r="B21" s="19" t="e">
        <f>ROUND(#REF!*1,1)</f>
        <v>#REF!</v>
      </c>
      <c r="C21" s="19" t="e">
        <f>ROUND(#REF!*1,1)</f>
        <v>#REF!</v>
      </c>
      <c r="D21" s="19" t="e">
        <f>ROUND(#REF!*1,1)</f>
        <v>#REF!</v>
      </c>
      <c r="E21" s="19" t="e">
        <f>ROUND(#REF!*1,1)</f>
        <v>#REF!</v>
      </c>
      <c r="F21" s="19" t="e">
        <f>ROUND(#REF!*1,1)</f>
        <v>#REF!</v>
      </c>
      <c r="G21" s="19" t="e">
        <f>ROUND(#REF!*1,1)</f>
        <v>#REF!</v>
      </c>
      <c r="H21" s="19" t="e">
        <f>ROUND(#REF!*1,1)</f>
        <v>#REF!</v>
      </c>
      <c r="I21" s="19" t="e">
        <f>ROUND(#REF!*1,1)</f>
        <v>#REF!</v>
      </c>
      <c r="J21" s="19" t="e">
        <f>ROUND(#REF!*1,1)</f>
        <v>#REF!</v>
      </c>
      <c r="K21" s="19" t="e">
        <f>ROUND(#REF!*1,1)</f>
        <v>#REF!</v>
      </c>
      <c r="L21" s="19" t="e">
        <f>ROUND(#REF!*1,1)</f>
        <v>#REF!</v>
      </c>
      <c r="M21" s="19" t="e">
        <f>ROUND(#REF!*1,1)</f>
        <v>#REF!</v>
      </c>
      <c r="N21" s="19" t="e">
        <f>ROUND(#REF!*1,1)</f>
        <v>#REF!</v>
      </c>
      <c r="O21" s="19" t="e">
        <f>ROUND(#REF!*1,1)</f>
        <v>#REF!</v>
      </c>
      <c r="P21" s="19" t="e">
        <f>ROUND(#REF!*1,1)</f>
        <v>#REF!</v>
      </c>
      <c r="Q21" s="19" t="e">
        <f>ROUND(#REF!*1,1)</f>
        <v>#REF!</v>
      </c>
    </row>
    <row r="22" spans="1:17" s="19" customFormat="1" ht="15" customHeight="1">
      <c r="A22" s="19" t="s">
        <v>18</v>
      </c>
      <c r="B22" s="19" t="e">
        <f>ROUND(#REF!*1,1)</f>
        <v>#REF!</v>
      </c>
      <c r="C22" s="19" t="e">
        <f>ROUND(#REF!*1,1)</f>
        <v>#REF!</v>
      </c>
      <c r="D22" s="19" t="e">
        <f>ROUND(#REF!*1,1)</f>
        <v>#REF!</v>
      </c>
      <c r="E22" s="19" t="e">
        <f>ROUND(#REF!*1,1)</f>
        <v>#REF!</v>
      </c>
      <c r="F22" s="19" t="e">
        <f>ROUND(#REF!*1,1)</f>
        <v>#REF!</v>
      </c>
      <c r="G22" s="19" t="e">
        <f>ROUND(#REF!*1,1)</f>
        <v>#REF!</v>
      </c>
      <c r="H22" s="19" t="e">
        <f>ROUND(#REF!*1,1)</f>
        <v>#REF!</v>
      </c>
      <c r="I22" s="19" t="e">
        <f>ROUND(#REF!*1,1)</f>
        <v>#REF!</v>
      </c>
      <c r="J22" s="19" t="e">
        <f>ROUND(#REF!*1,1)</f>
        <v>#REF!</v>
      </c>
      <c r="K22" s="19" t="e">
        <f>ROUND(#REF!*1,1)</f>
        <v>#REF!</v>
      </c>
      <c r="L22" s="19" t="e">
        <f>ROUND(#REF!*1,1)</f>
        <v>#REF!</v>
      </c>
      <c r="M22" s="19" t="e">
        <f>ROUND(#REF!*1,1)</f>
        <v>#REF!</v>
      </c>
      <c r="N22" s="19" t="e">
        <f>ROUND(#REF!*1,1)</f>
        <v>#REF!</v>
      </c>
      <c r="O22" s="19" t="e">
        <f>ROUND(#REF!*1,1)</f>
        <v>#REF!</v>
      </c>
      <c r="P22" s="19" t="e">
        <f>ROUND(#REF!*1,1)</f>
        <v>#REF!</v>
      </c>
      <c r="Q22" s="19" t="e">
        <f>ROUND(#REF!*1,1)</f>
        <v>#REF!</v>
      </c>
    </row>
    <row r="23" spans="1:17" s="19" customFormat="1" ht="15" customHeight="1">
      <c r="A23" s="19" t="s">
        <v>19</v>
      </c>
      <c r="B23" s="19" t="e">
        <f>ROUND(#REF!*1,1)</f>
        <v>#REF!</v>
      </c>
      <c r="C23" s="19" t="e">
        <f>ROUND(#REF!*1,1)</f>
        <v>#REF!</v>
      </c>
      <c r="D23" s="19" t="e">
        <f>ROUND(#REF!*1,1)</f>
        <v>#REF!</v>
      </c>
      <c r="E23" s="19" t="e">
        <f>ROUND(#REF!*1,1)</f>
        <v>#REF!</v>
      </c>
      <c r="F23" s="19" t="e">
        <f>ROUND(#REF!*1,1)</f>
        <v>#REF!</v>
      </c>
      <c r="G23" s="19" t="e">
        <f>ROUND(#REF!*1,1)</f>
        <v>#REF!</v>
      </c>
      <c r="H23" s="19" t="e">
        <f>ROUND(#REF!*1,1)</f>
        <v>#REF!</v>
      </c>
      <c r="I23" s="19" t="e">
        <f>ROUND(#REF!*1,1)</f>
        <v>#REF!</v>
      </c>
      <c r="J23" s="19" t="e">
        <f>ROUND(#REF!*1,1)</f>
        <v>#REF!</v>
      </c>
      <c r="K23" s="19" t="e">
        <f>ROUND(#REF!*1,1)</f>
        <v>#REF!</v>
      </c>
      <c r="L23" s="19" t="e">
        <f>ROUND(#REF!*1,1)</f>
        <v>#REF!</v>
      </c>
      <c r="M23" s="19" t="e">
        <f>ROUND(#REF!*1,1)</f>
        <v>#REF!</v>
      </c>
      <c r="N23" s="19" t="e">
        <f>ROUND(#REF!*1,1)</f>
        <v>#REF!</v>
      </c>
      <c r="O23" s="19" t="e">
        <f>ROUND(#REF!*1,1)</f>
        <v>#REF!</v>
      </c>
      <c r="P23" s="19" t="e">
        <f>ROUND(#REF!*1,1)</f>
        <v>#REF!</v>
      </c>
      <c r="Q23" s="19" t="e">
        <f>ROUND(#REF!*1,1)</f>
        <v>#REF!</v>
      </c>
    </row>
    <row r="24" spans="1:17" s="19" customFormat="1" ht="15" customHeight="1">
      <c r="A24" s="19" t="s">
        <v>20</v>
      </c>
      <c r="B24" s="19" t="e">
        <f>ROUND(#REF!*1,1)</f>
        <v>#REF!</v>
      </c>
      <c r="C24" s="19" t="e">
        <f>ROUND(#REF!*1,1)</f>
        <v>#REF!</v>
      </c>
      <c r="D24" s="19" t="e">
        <f>ROUND(#REF!*1,1)</f>
        <v>#REF!</v>
      </c>
      <c r="E24" s="19" t="e">
        <f>ROUND(#REF!*1,1)</f>
        <v>#REF!</v>
      </c>
      <c r="F24" s="19" t="e">
        <f>ROUND(#REF!*1,1)</f>
        <v>#REF!</v>
      </c>
      <c r="G24" s="19" t="e">
        <f>ROUND(#REF!*1,1)</f>
        <v>#REF!</v>
      </c>
      <c r="H24" s="19" t="e">
        <f>ROUND(#REF!*1,1)</f>
        <v>#REF!</v>
      </c>
      <c r="I24" s="19" t="e">
        <f>ROUND(#REF!*1,1)</f>
        <v>#REF!</v>
      </c>
      <c r="J24" s="19" t="e">
        <f>ROUND(#REF!*1,1)</f>
        <v>#REF!</v>
      </c>
      <c r="K24" s="19" t="e">
        <f>ROUND(#REF!*1,1)</f>
        <v>#REF!</v>
      </c>
      <c r="L24" s="19" t="e">
        <f>ROUND(#REF!*1,1)</f>
        <v>#REF!</v>
      </c>
      <c r="M24" s="19" t="e">
        <f>ROUND(#REF!*1,1)</f>
        <v>#REF!</v>
      </c>
      <c r="N24" s="19" t="e">
        <f>ROUND(#REF!*1,1)</f>
        <v>#REF!</v>
      </c>
      <c r="O24" s="19" t="e">
        <f>ROUND(#REF!*1,1)</f>
        <v>#REF!</v>
      </c>
      <c r="P24" s="19" t="e">
        <f>ROUND(#REF!*1,1)</f>
        <v>#REF!</v>
      </c>
      <c r="Q24" s="19" t="e">
        <f>ROUND(#REF!*1,1)</f>
        <v>#REF!</v>
      </c>
    </row>
    <row r="25" spans="1:17" s="19" customFormat="1" ht="15" customHeight="1">
      <c r="A25" s="19" t="s">
        <v>21</v>
      </c>
      <c r="B25" s="19" t="e">
        <f>ROUND(#REF!*1,1)</f>
        <v>#REF!</v>
      </c>
      <c r="C25" s="19" t="e">
        <f>ROUND(#REF!*1,1)</f>
        <v>#REF!</v>
      </c>
      <c r="D25" s="19" t="e">
        <f>ROUND(#REF!*1,1)</f>
        <v>#REF!</v>
      </c>
      <c r="E25" s="19" t="e">
        <f>ROUND(#REF!*1,1)</f>
        <v>#REF!</v>
      </c>
      <c r="F25" s="19" t="e">
        <f>ROUND(#REF!*1,1)</f>
        <v>#REF!</v>
      </c>
      <c r="G25" s="19" t="e">
        <f>ROUND(#REF!*1,1)</f>
        <v>#REF!</v>
      </c>
      <c r="H25" s="19" t="e">
        <f>ROUND(#REF!*1,1)</f>
        <v>#REF!</v>
      </c>
      <c r="I25" s="19" t="e">
        <f>ROUND(#REF!*1,1)</f>
        <v>#REF!</v>
      </c>
      <c r="J25" s="19" t="e">
        <f>ROUND(#REF!*1,1)</f>
        <v>#REF!</v>
      </c>
      <c r="K25" s="19" t="e">
        <f>ROUND(#REF!*1,1)</f>
        <v>#REF!</v>
      </c>
      <c r="L25" s="19" t="e">
        <f>ROUND(#REF!*1,1)</f>
        <v>#REF!</v>
      </c>
      <c r="M25" s="19" t="e">
        <f>ROUND(#REF!*1,1)</f>
        <v>#REF!</v>
      </c>
      <c r="N25" s="19" t="e">
        <f>ROUND(#REF!*1,1)</f>
        <v>#REF!</v>
      </c>
      <c r="O25" s="19" t="e">
        <f>ROUND(#REF!*1,1)</f>
        <v>#REF!</v>
      </c>
      <c r="P25" s="19" t="e">
        <f>ROUND(#REF!*1,1)</f>
        <v>#REF!</v>
      </c>
      <c r="Q25" s="19" t="e">
        <f>ROUND(#REF!*1,1)</f>
        <v>#REF!</v>
      </c>
    </row>
    <row r="26" spans="1:17" s="19" customFormat="1" ht="15" customHeight="1">
      <c r="A26" s="19" t="s">
        <v>22</v>
      </c>
      <c r="B26" s="19" t="e">
        <f>ROUND(#REF!*1,1)</f>
        <v>#REF!</v>
      </c>
      <c r="C26" s="19" t="e">
        <f>ROUND(#REF!*1,1)</f>
        <v>#REF!</v>
      </c>
      <c r="D26" s="19" t="e">
        <f>ROUND(#REF!*1,1)</f>
        <v>#REF!</v>
      </c>
      <c r="E26" s="19" t="e">
        <f>ROUND(#REF!*1,1)</f>
        <v>#REF!</v>
      </c>
      <c r="F26" s="19" t="e">
        <f>ROUND(#REF!*1,1)</f>
        <v>#REF!</v>
      </c>
      <c r="G26" s="19" t="e">
        <f>ROUND(#REF!*1,1)</f>
        <v>#REF!</v>
      </c>
      <c r="H26" s="19" t="e">
        <f>ROUND(#REF!*1,1)</f>
        <v>#REF!</v>
      </c>
      <c r="I26" s="19" t="e">
        <f>ROUND(#REF!*1,1)</f>
        <v>#REF!</v>
      </c>
      <c r="J26" s="19" t="e">
        <f>ROUND(#REF!*1,1)</f>
        <v>#REF!</v>
      </c>
      <c r="K26" s="19" t="e">
        <f>ROUND(#REF!*1,1)</f>
        <v>#REF!</v>
      </c>
      <c r="L26" s="19" t="e">
        <f>ROUND(#REF!*1,1)</f>
        <v>#REF!</v>
      </c>
      <c r="M26" s="19" t="e">
        <f>ROUND(#REF!*1,1)</f>
        <v>#REF!</v>
      </c>
      <c r="N26" s="19" t="e">
        <f>ROUND(#REF!*1,1)</f>
        <v>#REF!</v>
      </c>
      <c r="O26" s="19" t="e">
        <f>ROUND(#REF!*1,1)</f>
        <v>#REF!</v>
      </c>
      <c r="P26" s="19" t="e">
        <f>ROUND(#REF!*1,1)</f>
        <v>#REF!</v>
      </c>
      <c r="Q26" s="19" t="e">
        <f>ROUND(#REF!*1,1)</f>
        <v>#REF!</v>
      </c>
    </row>
    <row r="27" spans="1:17" s="19" customFormat="1" ht="15" customHeight="1">
      <c r="A27" s="19" t="s">
        <v>23</v>
      </c>
      <c r="B27" s="19" t="e">
        <f>ROUND(#REF!*1,1)</f>
        <v>#REF!</v>
      </c>
      <c r="C27" s="19" t="e">
        <f>ROUND(#REF!*1,1)</f>
        <v>#REF!</v>
      </c>
      <c r="D27" s="19" t="e">
        <f>ROUND(#REF!*1,1)</f>
        <v>#REF!</v>
      </c>
      <c r="E27" s="19" t="e">
        <f>ROUND(#REF!*1,1)</f>
        <v>#REF!</v>
      </c>
      <c r="F27" s="19" t="e">
        <f>ROUND(#REF!*1,1)</f>
        <v>#REF!</v>
      </c>
      <c r="G27" s="19" t="e">
        <f>ROUND(#REF!*1,1)</f>
        <v>#REF!</v>
      </c>
      <c r="H27" s="19" t="e">
        <f>ROUND(#REF!*1,1)</f>
        <v>#REF!</v>
      </c>
      <c r="I27" s="19" t="e">
        <f>ROUND(#REF!*1,1)</f>
        <v>#REF!</v>
      </c>
      <c r="J27" s="19" t="e">
        <f>ROUND(#REF!*1,1)</f>
        <v>#REF!</v>
      </c>
      <c r="K27" s="19" t="e">
        <f>ROUND(#REF!*1,1)</f>
        <v>#REF!</v>
      </c>
      <c r="L27" s="19" t="e">
        <f>ROUND(#REF!*1,1)</f>
        <v>#REF!</v>
      </c>
      <c r="M27" s="19" t="e">
        <f>ROUND(#REF!*1,1)</f>
        <v>#REF!</v>
      </c>
      <c r="N27" s="19" t="e">
        <f>ROUND(#REF!*1,1)</f>
        <v>#REF!</v>
      </c>
      <c r="O27" s="19" t="e">
        <f>ROUND(#REF!*1,1)</f>
        <v>#REF!</v>
      </c>
      <c r="P27" s="19" t="e">
        <f>ROUND(#REF!*1,1)</f>
        <v>#REF!</v>
      </c>
      <c r="Q27" s="19" t="e">
        <f>ROUND(#REF!*1,1)</f>
        <v>#REF!</v>
      </c>
    </row>
    <row r="28" spans="1:17" s="19" customFormat="1" ht="15" customHeight="1">
      <c r="A28" s="20" t="s">
        <v>24</v>
      </c>
      <c r="B28" s="19" t="e">
        <f>ROUND(#REF!*1,1)</f>
        <v>#REF!</v>
      </c>
      <c r="C28" s="19" t="e">
        <f>ROUND(#REF!*1,1)</f>
        <v>#REF!</v>
      </c>
      <c r="D28" s="19" t="e">
        <f>ROUND(#REF!*1,1)</f>
        <v>#REF!</v>
      </c>
      <c r="E28" s="19" t="e">
        <f>ROUND(#REF!*1,1)</f>
        <v>#REF!</v>
      </c>
      <c r="F28" s="19" t="e">
        <f>ROUND(#REF!*1,1)</f>
        <v>#REF!</v>
      </c>
      <c r="G28" s="19" t="e">
        <f>ROUND(#REF!*1,1)</f>
        <v>#REF!</v>
      </c>
      <c r="H28" s="19" t="e">
        <f>ROUND(#REF!*1,1)</f>
        <v>#REF!</v>
      </c>
      <c r="I28" s="19" t="e">
        <f>ROUND(#REF!*1,1)</f>
        <v>#REF!</v>
      </c>
      <c r="J28" s="19" t="e">
        <f>ROUND(#REF!*1,1)</f>
        <v>#REF!</v>
      </c>
      <c r="K28" s="19" t="e">
        <f>ROUND(#REF!*1,1)</f>
        <v>#REF!</v>
      </c>
      <c r="L28" s="19" t="e">
        <f>ROUND(#REF!*1,1)</f>
        <v>#REF!</v>
      </c>
      <c r="M28" s="19" t="e">
        <f>ROUND(#REF!*1,1)</f>
        <v>#REF!</v>
      </c>
      <c r="N28" s="19" t="e">
        <f>ROUND(#REF!*1,1)</f>
        <v>#REF!</v>
      </c>
      <c r="O28" s="19" t="e">
        <f>ROUND(#REF!*1,1)</f>
        <v>#REF!</v>
      </c>
      <c r="P28" s="19" t="e">
        <f>ROUND(#REF!*1,1)</f>
        <v>#REF!</v>
      </c>
      <c r="Q28" s="19" t="e">
        <f>ROUND(#REF!*1,1)</f>
        <v>#REF!</v>
      </c>
    </row>
    <row r="29" spans="1:17" s="19" customFormat="1" ht="15" customHeight="1">
      <c r="A29" s="19" t="s">
        <v>25</v>
      </c>
      <c r="B29" s="19" t="e">
        <f>ROUND(#REF!*1,1)</f>
        <v>#REF!</v>
      </c>
      <c r="C29" s="19" t="e">
        <f>ROUND(#REF!*1,1)</f>
        <v>#REF!</v>
      </c>
      <c r="D29" s="19" t="e">
        <f>ROUND(#REF!*1,1)</f>
        <v>#REF!</v>
      </c>
      <c r="E29" s="19" t="e">
        <f>ROUND(#REF!*1,1)</f>
        <v>#REF!</v>
      </c>
      <c r="F29" s="19" t="e">
        <f>ROUND(#REF!*1,1)</f>
        <v>#REF!</v>
      </c>
      <c r="G29" s="19" t="e">
        <f>ROUND(#REF!*1,1)</f>
        <v>#REF!</v>
      </c>
      <c r="H29" s="19" t="e">
        <f>ROUND(#REF!*1,1)</f>
        <v>#REF!</v>
      </c>
      <c r="I29" s="19" t="e">
        <f>ROUND(#REF!*1,1)</f>
        <v>#REF!</v>
      </c>
      <c r="J29" s="19" t="e">
        <f>ROUND(#REF!*1,1)</f>
        <v>#REF!</v>
      </c>
      <c r="K29" s="19" t="e">
        <f>ROUND(#REF!*1,1)</f>
        <v>#REF!</v>
      </c>
      <c r="L29" s="19" t="e">
        <f>ROUND(#REF!*1,1)</f>
        <v>#REF!</v>
      </c>
      <c r="M29" s="19" t="e">
        <f>ROUND(#REF!*1,1)</f>
        <v>#REF!</v>
      </c>
      <c r="N29" s="19" t="e">
        <f>ROUND(#REF!*1,1)</f>
        <v>#REF!</v>
      </c>
      <c r="O29" s="19" t="e">
        <f>ROUND(#REF!*1,1)</f>
        <v>#REF!</v>
      </c>
      <c r="P29" s="19" t="e">
        <f>ROUND(#REF!*1,1)</f>
        <v>#REF!</v>
      </c>
      <c r="Q29" s="19" t="e">
        <f>ROUND(#REF!*1,1)</f>
        <v>#REF!</v>
      </c>
    </row>
    <row r="30" spans="1:17" s="19" customFormat="1" ht="15" customHeight="1">
      <c r="A30" s="19" t="s">
        <v>26</v>
      </c>
      <c r="B30" s="19" t="e">
        <f>ROUND(#REF!*1,1)</f>
        <v>#REF!</v>
      </c>
      <c r="C30" s="19" t="e">
        <f>ROUND(#REF!*1,1)</f>
        <v>#REF!</v>
      </c>
      <c r="D30" s="19" t="e">
        <f>ROUND(#REF!*1,1)</f>
        <v>#REF!</v>
      </c>
      <c r="E30" s="19" t="e">
        <f>ROUND(#REF!*1,1)</f>
        <v>#REF!</v>
      </c>
      <c r="F30" s="19" t="e">
        <f>ROUND(#REF!*1,1)</f>
        <v>#REF!</v>
      </c>
      <c r="G30" s="19" t="e">
        <f>ROUND(#REF!*1,1)</f>
        <v>#REF!</v>
      </c>
      <c r="H30" s="19" t="e">
        <f>ROUND(#REF!*1,1)</f>
        <v>#REF!</v>
      </c>
      <c r="I30" s="19" t="e">
        <f>ROUND(#REF!*1,1)</f>
        <v>#REF!</v>
      </c>
      <c r="J30" s="19" t="e">
        <f>ROUND(#REF!*1,1)</f>
        <v>#REF!</v>
      </c>
      <c r="K30" s="19" t="e">
        <f>ROUND(#REF!*1,1)</f>
        <v>#REF!</v>
      </c>
      <c r="L30" s="19" t="e">
        <f>ROUND(#REF!*1,1)</f>
        <v>#REF!</v>
      </c>
      <c r="M30" s="19" t="e">
        <f>ROUND(#REF!*1,1)</f>
        <v>#REF!</v>
      </c>
      <c r="N30" s="19" t="e">
        <f>ROUND(#REF!*1,1)</f>
        <v>#REF!</v>
      </c>
      <c r="O30" s="19" t="e">
        <f>ROUND(#REF!*1,1)</f>
        <v>#REF!</v>
      </c>
      <c r="P30" s="19" t="e">
        <f>ROUND(#REF!*1,1)</f>
        <v>#REF!</v>
      </c>
      <c r="Q30" s="19" t="e">
        <f>ROUND(#REF!*1,1)</f>
        <v>#REF!</v>
      </c>
    </row>
    <row r="31" spans="1:17" s="19" customFormat="1" ht="15" customHeight="1">
      <c r="A31" s="19" t="s">
        <v>27</v>
      </c>
      <c r="B31" s="19" t="e">
        <f>ROUND(#REF!*1,1)</f>
        <v>#REF!</v>
      </c>
      <c r="C31" s="19" t="e">
        <f>ROUND(#REF!*1,1)</f>
        <v>#REF!</v>
      </c>
      <c r="D31" s="19" t="e">
        <f>ROUND(#REF!*1,1)</f>
        <v>#REF!</v>
      </c>
      <c r="E31" s="19" t="e">
        <f>ROUND(#REF!*1,1)</f>
        <v>#REF!</v>
      </c>
      <c r="F31" s="19" t="e">
        <f>ROUND(#REF!*1,1)</f>
        <v>#REF!</v>
      </c>
      <c r="G31" s="19" t="e">
        <f>ROUND(#REF!*1,1)</f>
        <v>#REF!</v>
      </c>
      <c r="H31" s="19" t="e">
        <f>ROUND(#REF!*1,1)</f>
        <v>#REF!</v>
      </c>
      <c r="I31" s="19" t="e">
        <f>ROUND(#REF!*1,1)</f>
        <v>#REF!</v>
      </c>
      <c r="J31" s="19" t="e">
        <f>ROUND(#REF!*1,1)</f>
        <v>#REF!</v>
      </c>
      <c r="K31" s="19" t="e">
        <f>ROUND(#REF!*1,1)</f>
        <v>#REF!</v>
      </c>
      <c r="L31" s="19" t="e">
        <f>ROUND(#REF!*1,1)</f>
        <v>#REF!</v>
      </c>
      <c r="M31" s="19" t="e">
        <f>ROUND(#REF!*1,1)</f>
        <v>#REF!</v>
      </c>
      <c r="N31" s="19" t="e">
        <f>ROUND(#REF!*1,1)</f>
        <v>#REF!</v>
      </c>
      <c r="O31" s="19" t="e">
        <f>ROUND(#REF!*1,1)</f>
        <v>#REF!</v>
      </c>
      <c r="P31" s="19" t="e">
        <f>ROUND(#REF!*1,1)</f>
        <v>#REF!</v>
      </c>
      <c r="Q31" s="19" t="e">
        <f>ROUND(#REF!*1,1)</f>
        <v>#REF!</v>
      </c>
    </row>
    <row r="32" spans="1:17" s="19" customFormat="1" ht="15" customHeight="1">
      <c r="A32" s="19" t="s">
        <v>28</v>
      </c>
      <c r="B32" s="19" t="e">
        <f>ROUND(#REF!*1,1)</f>
        <v>#REF!</v>
      </c>
      <c r="C32" s="19" t="e">
        <f>ROUND(#REF!*1,1)</f>
        <v>#REF!</v>
      </c>
      <c r="D32" s="19" t="e">
        <f>ROUND(#REF!*1,1)</f>
        <v>#REF!</v>
      </c>
      <c r="E32" s="19" t="e">
        <f>ROUND(#REF!*1,1)</f>
        <v>#REF!</v>
      </c>
      <c r="F32" s="19" t="e">
        <f>ROUND(#REF!*1,1)</f>
        <v>#REF!</v>
      </c>
      <c r="G32" s="19" t="e">
        <f>ROUND(#REF!*1,1)</f>
        <v>#REF!</v>
      </c>
      <c r="H32" s="19" t="e">
        <f>ROUND(#REF!*1,1)</f>
        <v>#REF!</v>
      </c>
      <c r="I32" s="19" t="e">
        <f>ROUND(#REF!*1,1)</f>
        <v>#REF!</v>
      </c>
      <c r="J32" s="19" t="e">
        <f>ROUND(#REF!*1,1)</f>
        <v>#REF!</v>
      </c>
      <c r="K32" s="19" t="e">
        <f>ROUND(#REF!*1,1)</f>
        <v>#REF!</v>
      </c>
      <c r="L32" s="19" t="e">
        <f>ROUND(#REF!*1,1)</f>
        <v>#REF!</v>
      </c>
      <c r="M32" s="19" t="e">
        <f>ROUND(#REF!*1,1)</f>
        <v>#REF!</v>
      </c>
      <c r="N32" s="19" t="e">
        <f>ROUND(#REF!*1,1)</f>
        <v>#REF!</v>
      </c>
      <c r="O32" s="19" t="e">
        <f>ROUND(#REF!*1,1)</f>
        <v>#REF!</v>
      </c>
      <c r="P32" s="19" t="e">
        <f>ROUND(#REF!*1,1)</f>
        <v>#REF!</v>
      </c>
      <c r="Q32" s="19" t="e">
        <f>ROUND(#REF!*1,1)</f>
        <v>#REF!</v>
      </c>
    </row>
    <row r="33" spans="1:17" s="19" customFormat="1" ht="15" customHeight="1">
      <c r="A33" s="19" t="s">
        <v>29</v>
      </c>
      <c r="B33" s="19" t="e">
        <f>ROUND(#REF!*1,1)</f>
        <v>#REF!</v>
      </c>
      <c r="C33" s="19" t="e">
        <f>ROUND(#REF!*1,1)</f>
        <v>#REF!</v>
      </c>
      <c r="D33" s="19" t="e">
        <f>ROUND(#REF!*1,1)</f>
        <v>#REF!</v>
      </c>
      <c r="E33" s="19" t="e">
        <f>ROUND(#REF!*1,1)</f>
        <v>#REF!</v>
      </c>
      <c r="F33" s="19" t="e">
        <f>ROUND(#REF!*1,1)</f>
        <v>#REF!</v>
      </c>
      <c r="G33" s="19" t="e">
        <f>ROUND(#REF!*1,1)</f>
        <v>#REF!</v>
      </c>
      <c r="H33" s="19" t="e">
        <f>ROUND(#REF!*1,1)</f>
        <v>#REF!</v>
      </c>
      <c r="I33" s="19" t="e">
        <f>ROUND(#REF!*1,1)</f>
        <v>#REF!</v>
      </c>
      <c r="J33" s="19" t="e">
        <f>ROUND(#REF!*1,1)</f>
        <v>#REF!</v>
      </c>
      <c r="K33" s="19" t="e">
        <f>ROUND(#REF!*1,1)</f>
        <v>#REF!</v>
      </c>
      <c r="L33" s="19" t="e">
        <f>ROUND(#REF!*1,1)</f>
        <v>#REF!</v>
      </c>
      <c r="M33" s="19" t="e">
        <f>ROUND(#REF!*1,1)</f>
        <v>#REF!</v>
      </c>
      <c r="N33" s="19" t="e">
        <f>ROUND(#REF!*1,1)</f>
        <v>#REF!</v>
      </c>
      <c r="O33" s="19" t="e">
        <f>ROUND(#REF!*1,1)</f>
        <v>#REF!</v>
      </c>
      <c r="P33" s="19" t="e">
        <f>ROUND(#REF!*1,1)</f>
        <v>#REF!</v>
      </c>
      <c r="Q33" s="19" t="e">
        <f>ROUND(#REF!*1,1)</f>
        <v>#REF!</v>
      </c>
    </row>
    <row r="34" spans="1:17" s="19" customFormat="1" ht="15" customHeight="1">
      <c r="A34" s="19" t="s">
        <v>30</v>
      </c>
      <c r="B34" s="19" t="e">
        <f>ROUND(#REF!*1,1)</f>
        <v>#REF!</v>
      </c>
      <c r="C34" s="19" t="e">
        <f>ROUND(#REF!*1,1)</f>
        <v>#REF!</v>
      </c>
      <c r="D34" s="19" t="e">
        <f>ROUND(#REF!*1,1)</f>
        <v>#REF!</v>
      </c>
      <c r="E34" s="19" t="e">
        <f>ROUND(#REF!*1,1)</f>
        <v>#REF!</v>
      </c>
      <c r="F34" s="19" t="e">
        <f>ROUND(#REF!*1,1)</f>
        <v>#REF!</v>
      </c>
      <c r="G34" s="19" t="e">
        <f>ROUND(#REF!*1,1)</f>
        <v>#REF!</v>
      </c>
      <c r="H34" s="19" t="e">
        <f>ROUND(#REF!*1,1)</f>
        <v>#REF!</v>
      </c>
      <c r="I34" s="19" t="e">
        <f>ROUND(#REF!*1,1)</f>
        <v>#REF!</v>
      </c>
      <c r="J34" s="19" t="e">
        <f>ROUND(#REF!*1,1)</f>
        <v>#REF!</v>
      </c>
      <c r="K34" s="19" t="e">
        <f>ROUND(#REF!*1,1)</f>
        <v>#REF!</v>
      </c>
      <c r="L34" s="19" t="e">
        <f>ROUND(#REF!*1,1)</f>
        <v>#REF!</v>
      </c>
      <c r="M34" s="19" t="e">
        <f>ROUND(#REF!*1,1)</f>
        <v>#REF!</v>
      </c>
      <c r="N34" s="19" t="e">
        <f>ROUND(#REF!*1,1)</f>
        <v>#REF!</v>
      </c>
      <c r="O34" s="19" t="e">
        <f>ROUND(#REF!*1,1)</f>
        <v>#REF!</v>
      </c>
      <c r="P34" s="19" t="e">
        <f>ROUND(#REF!*1,1)</f>
        <v>#REF!</v>
      </c>
      <c r="Q34" s="19" t="e">
        <f>ROUND(#REF!*1,1)</f>
        <v>#REF!</v>
      </c>
    </row>
    <row r="35" spans="1:17" s="19" customFormat="1" ht="15" customHeight="1">
      <c r="A35" s="19" t="s">
        <v>31</v>
      </c>
      <c r="B35" s="19" t="e">
        <f>ROUND(#REF!*1,1)</f>
        <v>#REF!</v>
      </c>
      <c r="C35" s="19" t="e">
        <f>ROUND(#REF!*1,1)</f>
        <v>#REF!</v>
      </c>
      <c r="D35" s="19" t="e">
        <f>ROUND(#REF!*1,1)</f>
        <v>#REF!</v>
      </c>
      <c r="E35" s="19" t="e">
        <f>ROUND(#REF!*1,1)</f>
        <v>#REF!</v>
      </c>
      <c r="F35" s="19" t="e">
        <f>ROUND(#REF!*1,1)</f>
        <v>#REF!</v>
      </c>
      <c r="G35" s="19" t="e">
        <f>ROUND(#REF!*1,1)</f>
        <v>#REF!</v>
      </c>
      <c r="H35" s="19" t="e">
        <f>ROUND(#REF!*1,1)</f>
        <v>#REF!</v>
      </c>
      <c r="I35" s="19" t="e">
        <f>ROUND(#REF!*1,1)</f>
        <v>#REF!</v>
      </c>
      <c r="J35" s="19" t="e">
        <f>ROUND(#REF!*1,1)</f>
        <v>#REF!</v>
      </c>
      <c r="K35" s="19" t="e">
        <f>ROUND(#REF!*1,1)</f>
        <v>#REF!</v>
      </c>
      <c r="L35" s="19" t="e">
        <f>ROUND(#REF!*1,1)</f>
        <v>#REF!</v>
      </c>
      <c r="M35" s="19" t="e">
        <f>ROUND(#REF!*1,1)</f>
        <v>#REF!</v>
      </c>
      <c r="N35" s="19" t="e">
        <f>ROUND(#REF!*1,1)</f>
        <v>#REF!</v>
      </c>
      <c r="O35" s="19" t="e">
        <f>ROUND(#REF!*1,1)</f>
        <v>#REF!</v>
      </c>
      <c r="P35" s="19" t="e">
        <f>ROUND(#REF!*1,1)</f>
        <v>#REF!</v>
      </c>
      <c r="Q35" s="19" t="e">
        <f>ROUND(#REF!*1,1)</f>
        <v>#REF!</v>
      </c>
    </row>
    <row r="36" spans="1:17" s="19" customFormat="1" ht="15" customHeight="1">
      <c r="A36" s="19" t="s">
        <v>32</v>
      </c>
      <c r="B36" s="19" t="e">
        <f>ROUND(#REF!*1,1)</f>
        <v>#REF!</v>
      </c>
      <c r="C36" s="19" t="e">
        <f>ROUND(#REF!*1,1)</f>
        <v>#REF!</v>
      </c>
      <c r="D36" s="19" t="e">
        <f>ROUND(#REF!*1,1)</f>
        <v>#REF!</v>
      </c>
      <c r="E36" s="19" t="e">
        <f>ROUND(#REF!*1,1)</f>
        <v>#REF!</v>
      </c>
      <c r="F36" s="19" t="e">
        <f>ROUND(#REF!*1,1)</f>
        <v>#REF!</v>
      </c>
      <c r="G36" s="19" t="e">
        <f>ROUND(#REF!*1,1)</f>
        <v>#REF!</v>
      </c>
      <c r="H36" s="19" t="e">
        <f>ROUND(#REF!*1,1)</f>
        <v>#REF!</v>
      </c>
      <c r="I36" s="19" t="e">
        <f>ROUND(#REF!*1,1)</f>
        <v>#REF!</v>
      </c>
      <c r="J36" s="19" t="e">
        <f>ROUND(#REF!*1,1)</f>
        <v>#REF!</v>
      </c>
      <c r="K36" s="19" t="e">
        <f>ROUND(#REF!*1,1)</f>
        <v>#REF!</v>
      </c>
      <c r="L36" s="19" t="e">
        <f>ROUND(#REF!*1,1)</f>
        <v>#REF!</v>
      </c>
      <c r="M36" s="19" t="e">
        <f>ROUND(#REF!*1,1)</f>
        <v>#REF!</v>
      </c>
      <c r="N36" s="19" t="e">
        <f>ROUND(#REF!*1,1)</f>
        <v>#REF!</v>
      </c>
      <c r="O36" s="19" t="e">
        <f>ROUND(#REF!*1,1)</f>
        <v>#REF!</v>
      </c>
      <c r="P36" s="19" t="e">
        <f>ROUND(#REF!*1,1)</f>
        <v>#REF!</v>
      </c>
      <c r="Q36" s="19" t="e">
        <f>ROUND(#REF!*1,1)</f>
        <v>#REF!</v>
      </c>
    </row>
    <row r="37" spans="1:17" s="19" customFormat="1" ht="15" customHeight="1">
      <c r="A37" s="19" t="s">
        <v>33</v>
      </c>
      <c r="B37" s="19" t="e">
        <f>ROUND(#REF!*1,1)</f>
        <v>#REF!</v>
      </c>
      <c r="C37" s="19" t="e">
        <f>ROUND(#REF!*1,1)</f>
        <v>#REF!</v>
      </c>
      <c r="D37" s="19" t="e">
        <f>ROUND(#REF!*1,1)</f>
        <v>#REF!</v>
      </c>
      <c r="E37" s="19" t="e">
        <f>ROUND(#REF!*1,1)</f>
        <v>#REF!</v>
      </c>
      <c r="F37" s="19" t="e">
        <f>ROUND(#REF!*1,1)</f>
        <v>#REF!</v>
      </c>
      <c r="G37" s="19" t="e">
        <f>ROUND(#REF!*1,1)</f>
        <v>#REF!</v>
      </c>
      <c r="H37" s="19" t="e">
        <f>ROUND(#REF!*1,1)</f>
        <v>#REF!</v>
      </c>
      <c r="I37" s="19" t="e">
        <f>ROUND(#REF!*1,1)</f>
        <v>#REF!</v>
      </c>
      <c r="J37" s="19" t="e">
        <f>ROUND(#REF!*1,1)</f>
        <v>#REF!</v>
      </c>
      <c r="K37" s="19" t="e">
        <f>ROUND(#REF!*1,1)</f>
        <v>#REF!</v>
      </c>
      <c r="L37" s="19" t="e">
        <f>ROUND(#REF!*1,1)</f>
        <v>#REF!</v>
      </c>
      <c r="M37" s="19" t="e">
        <f>ROUND(#REF!*1,1)</f>
        <v>#REF!</v>
      </c>
      <c r="N37" s="19" t="e">
        <f>ROUND(#REF!*1,1)</f>
        <v>#REF!</v>
      </c>
      <c r="O37" s="19" t="e">
        <f>ROUND(#REF!*1,1)</f>
        <v>#REF!</v>
      </c>
      <c r="P37" s="19" t="e">
        <f>ROUND(#REF!*1,1)</f>
        <v>#REF!</v>
      </c>
      <c r="Q37" s="19" t="e">
        <f>ROUND(#REF!*1,1)</f>
        <v>#REF!</v>
      </c>
    </row>
    <row r="38" spans="1:17" s="19" customFormat="1" ht="15" customHeight="1">
      <c r="A38" s="19" t="s">
        <v>34</v>
      </c>
      <c r="B38" s="19" t="e">
        <f>ROUND(#REF!*1,1)</f>
        <v>#REF!</v>
      </c>
      <c r="C38" s="19" t="e">
        <f>ROUND(#REF!*1,1)</f>
        <v>#REF!</v>
      </c>
      <c r="D38" s="19" t="e">
        <f>ROUND(#REF!*1,1)</f>
        <v>#REF!</v>
      </c>
      <c r="E38" s="19" t="e">
        <f>ROUND(#REF!*1,1)</f>
        <v>#REF!</v>
      </c>
      <c r="F38" s="19" t="e">
        <f>ROUND(#REF!*1,1)</f>
        <v>#REF!</v>
      </c>
      <c r="G38" s="19" t="e">
        <f>ROUND(#REF!*1,1)</f>
        <v>#REF!</v>
      </c>
      <c r="H38" s="19" t="e">
        <f>ROUND(#REF!*1,1)</f>
        <v>#REF!</v>
      </c>
      <c r="I38" s="19" t="e">
        <f>ROUND(#REF!*1,1)</f>
        <v>#REF!</v>
      </c>
      <c r="J38" s="19" t="e">
        <f>ROUND(#REF!*1,1)</f>
        <v>#REF!</v>
      </c>
      <c r="K38" s="19" t="e">
        <f>ROUND(#REF!*1,1)</f>
        <v>#REF!</v>
      </c>
      <c r="L38" s="19" t="e">
        <f>ROUND(#REF!*1,1)</f>
        <v>#REF!</v>
      </c>
      <c r="M38" s="19" t="e">
        <f>ROUND(#REF!*1,1)</f>
        <v>#REF!</v>
      </c>
      <c r="N38" s="19" t="e">
        <f>ROUND(#REF!*1,1)</f>
        <v>#REF!</v>
      </c>
      <c r="O38" s="19" t="e">
        <f>ROUND(#REF!*1,1)</f>
        <v>#REF!</v>
      </c>
      <c r="P38" s="19" t="e">
        <f>ROUND(#REF!*1,1)</f>
        <v>#REF!</v>
      </c>
      <c r="Q38" s="19" t="e">
        <f>ROUND(#REF!*1,1)</f>
        <v>#REF!</v>
      </c>
    </row>
    <row r="39" spans="1:17" s="19" customFormat="1" ht="15" customHeight="1">
      <c r="A39" s="19" t="s">
        <v>35</v>
      </c>
      <c r="B39" s="19" t="e">
        <f>ROUND(#REF!*1,1)</f>
        <v>#REF!</v>
      </c>
      <c r="C39" s="19" t="e">
        <f>ROUND(#REF!*1,1)</f>
        <v>#REF!</v>
      </c>
      <c r="D39" s="19" t="e">
        <f>ROUND(#REF!*1,1)</f>
        <v>#REF!</v>
      </c>
      <c r="E39" s="19" t="e">
        <f>ROUND(#REF!*1,1)</f>
        <v>#REF!</v>
      </c>
      <c r="F39" s="19" t="e">
        <f>ROUND(#REF!*1,1)</f>
        <v>#REF!</v>
      </c>
      <c r="G39" s="19" t="e">
        <f>ROUND(#REF!*1,1)</f>
        <v>#REF!</v>
      </c>
      <c r="H39" s="19" t="e">
        <f>ROUND(#REF!*1,1)</f>
        <v>#REF!</v>
      </c>
      <c r="I39" s="19" t="e">
        <f>ROUND(#REF!*1,1)</f>
        <v>#REF!</v>
      </c>
      <c r="J39" s="19" t="e">
        <f>ROUND(#REF!*1,1)</f>
        <v>#REF!</v>
      </c>
      <c r="K39" s="19" t="e">
        <f>ROUND(#REF!*1,1)</f>
        <v>#REF!</v>
      </c>
      <c r="L39" s="19" t="e">
        <f>ROUND(#REF!*1,1)</f>
        <v>#REF!</v>
      </c>
      <c r="M39" s="19" t="e">
        <f>ROUND(#REF!*1,1)</f>
        <v>#REF!</v>
      </c>
      <c r="N39" s="19" t="e">
        <f>ROUND(#REF!*1,1)</f>
        <v>#REF!</v>
      </c>
      <c r="O39" s="19" t="e">
        <f>ROUND(#REF!*1,1)</f>
        <v>#REF!</v>
      </c>
      <c r="P39" s="19" t="e">
        <f>ROUND(#REF!*1,1)</f>
        <v>#REF!</v>
      </c>
      <c r="Q39" s="19" t="e">
        <f>ROUND(#REF!*1,1)</f>
        <v>#REF!</v>
      </c>
    </row>
    <row r="40" s="19" customFormat="1" ht="15" customHeight="1"/>
    <row r="41" s="19" customFormat="1" ht="12.75"/>
    <row r="42" s="19" customFormat="1" ht="15" customHeight="1">
      <c r="A42" s="21"/>
    </row>
    <row r="43" s="19" customFormat="1" ht="15" customHeight="1"/>
    <row r="44" s="19" customFormat="1" ht="15" customHeight="1"/>
    <row r="45" s="19" customFormat="1" ht="15" customHeight="1"/>
    <row r="46" s="19" customFormat="1" ht="12.75"/>
    <row r="47" spans="1:17" s="1" customFormat="1" ht="15" customHeight="1">
      <c r="A47" s="1" t="s">
        <v>36</v>
      </c>
      <c r="B47" s="1" t="e">
        <f>SUM(B7:B39)</f>
        <v>#REF!</v>
      </c>
      <c r="C47" s="1" t="s">
        <v>45</v>
      </c>
      <c r="D47" s="1" t="e">
        <f>SUM(D7:D39)</f>
        <v>#REF!</v>
      </c>
      <c r="E47" s="22"/>
      <c r="F47" s="1" t="e">
        <f>SUM(F7:F39)</f>
        <v>#REF!</v>
      </c>
      <c r="G47" s="22" t="e">
        <f>ROUND(F47/B47*100,1)</f>
        <v>#REF!</v>
      </c>
      <c r="H47" s="1" t="e">
        <f>SUM(H7:H39)</f>
        <v>#REF!</v>
      </c>
      <c r="I47" s="22" t="e">
        <f>ROUND(H47/D47*100,1)</f>
        <v>#REF!</v>
      </c>
      <c r="J47" s="1" t="e">
        <f>SUM(J7:J39)</f>
        <v>#REF!</v>
      </c>
      <c r="K47" s="22" t="e">
        <f>ROUND(J47/F47*100,1)</f>
        <v>#REF!</v>
      </c>
      <c r="L47" s="1" t="e">
        <f>SUM(L7:L39)</f>
        <v>#REF!</v>
      </c>
      <c r="M47" s="22" t="e">
        <f>ROUND(L47/J47*100,1)</f>
        <v>#REF!</v>
      </c>
      <c r="N47" s="1" t="e">
        <f>SUM(N7:N39)</f>
        <v>#REF!</v>
      </c>
      <c r="O47" s="22" t="e">
        <f>ROUND(N47/L47*100,1)</f>
        <v>#REF!</v>
      </c>
      <c r="P47" s="1" t="e">
        <f>SUM(P7:P39)</f>
        <v>#REF!</v>
      </c>
      <c r="Q47" s="22" t="e">
        <f>ROUND(P47/N47*100,1)</f>
        <v>#REF!</v>
      </c>
    </row>
    <row r="48" spans="1:17" s="19" customFormat="1" ht="12.75">
      <c r="A48" s="23" t="s">
        <v>43</v>
      </c>
      <c r="B48" s="32" t="e">
        <f>B47-B49</f>
        <v>#REF!</v>
      </c>
      <c r="C48" s="24"/>
      <c r="D48" s="32" t="e">
        <f>D47-D49</f>
        <v>#REF!</v>
      </c>
      <c r="E48" s="32"/>
      <c r="F48" s="32" t="e">
        <f>F47-F49</f>
        <v>#REF!</v>
      </c>
      <c r="G48" s="32" t="e">
        <f>G47-G49</f>
        <v>#REF!</v>
      </c>
      <c r="H48" s="32" t="e">
        <f>H47-H49</f>
        <v>#REF!</v>
      </c>
      <c r="I48" s="32" t="e">
        <f aca="true" t="shared" si="0" ref="I48:Q48">I47-I49</f>
        <v>#REF!</v>
      </c>
      <c r="J48" s="32" t="e">
        <f t="shared" si="0"/>
        <v>#REF!</v>
      </c>
      <c r="K48" s="32" t="e">
        <f t="shared" si="0"/>
        <v>#REF!</v>
      </c>
      <c r="L48" s="32" t="e">
        <f t="shared" si="0"/>
        <v>#REF!</v>
      </c>
      <c r="M48" s="32" t="e">
        <f t="shared" si="0"/>
        <v>#REF!</v>
      </c>
      <c r="N48" s="32" t="e">
        <f t="shared" si="0"/>
        <v>#REF!</v>
      </c>
      <c r="O48" s="32" t="e">
        <f t="shared" si="0"/>
        <v>#REF!</v>
      </c>
      <c r="P48" s="32" t="e">
        <f t="shared" si="0"/>
        <v>#REF!</v>
      </c>
      <c r="Q48" s="32" t="e">
        <f t="shared" si="0"/>
        <v>#REF!</v>
      </c>
    </row>
    <row r="49" spans="1:17" s="19" customFormat="1" ht="12.75">
      <c r="A49" s="23" t="s">
        <v>38</v>
      </c>
      <c r="B49" s="32" t="e">
        <f>ROUND(SUM(B53:B56)*0.001+SUM(B63:B67)*0.001+SUM(B72:B73)*0.001,1)</f>
        <v>#REF!</v>
      </c>
      <c r="C49" s="24"/>
      <c r="D49" s="32" t="e">
        <f>ROUND(SUM(D53:D56)*0.001+SUM(D63:D67)*0.001+SUM(D72:D73)*0.001,1)</f>
        <v>#REF!</v>
      </c>
      <c r="E49" s="34"/>
      <c r="F49" s="32" t="e">
        <f>ROUND(SUM(F53:F56)*0.001+SUM(F63:F67)*0.001+SUM(F72:F73)*0.001,1)</f>
        <v>#REF!</v>
      </c>
      <c r="G49" s="34" t="e">
        <f>ROUND(F49/B49*100,1)</f>
        <v>#REF!</v>
      </c>
      <c r="H49" s="32" t="e">
        <f>ROUND(SUM(H53:H56)*0.001+SUM(H63:H67)*0.001+SUM(H72:H73)*0.001,1)</f>
        <v>#REF!</v>
      </c>
      <c r="I49" s="34" t="e">
        <f>ROUND(H49/F49*100,1)</f>
        <v>#REF!</v>
      </c>
      <c r="J49" s="32" t="e">
        <f>ROUND(SUM(J53:J56)*0.001+SUM(J63:J67)*0.001+SUM(J72:J73)*0.001,1)</f>
        <v>#REF!</v>
      </c>
      <c r="K49" s="34" t="e">
        <f>ROUND(J49/D49*100,1)</f>
        <v>#REF!</v>
      </c>
      <c r="L49" s="32">
        <f>ROUND(SUM(L53:L56)*0.001+SUM(L63:L67)*0.001+SUM(L72:L73)*0.001,1)</f>
        <v>3.9</v>
      </c>
      <c r="M49" s="34" t="e">
        <f>ROUND(L49/J49*100,1)</f>
        <v>#REF!</v>
      </c>
      <c r="N49" s="32" t="e">
        <f>ROUND(SUM(N53:N56)*0.001+SUM(N63:N67)*0.001+SUM(N72:N73)*0.001,1)</f>
        <v>#REF!</v>
      </c>
      <c r="O49" s="34" t="e">
        <f>ROUND(N49/L49*100,1)</f>
        <v>#REF!</v>
      </c>
      <c r="P49" s="32" t="e">
        <f>ROUND(SUM(P53:P56)*0.001+SUM(P63:P67)*0.001+SUM(P72:P73)*0.001,1)</f>
        <v>#REF!</v>
      </c>
      <c r="Q49" s="34" t="e">
        <f>ROUND(P49/N49*100,1)</f>
        <v>#REF!</v>
      </c>
    </row>
    <row r="50" spans="1:17" s="19" customFormat="1" ht="12.75">
      <c r="A50" s="23" t="s">
        <v>44</v>
      </c>
      <c r="B50" s="32" t="e">
        <f>B67-B51</f>
        <v>#REF!</v>
      </c>
      <c r="C50" s="26"/>
      <c r="D50" s="32" t="e">
        <f>D67-D51</f>
        <v>#REF!</v>
      </c>
      <c r="E50" s="32"/>
      <c r="F50" s="32" t="e">
        <f>F67-F51</f>
        <v>#REF!</v>
      </c>
      <c r="G50" s="32" t="e">
        <f>G67-G51</f>
        <v>#REF!</v>
      </c>
      <c r="H50" s="32" t="e">
        <f>H67-H51</f>
        <v>#REF!</v>
      </c>
      <c r="I50" s="32" t="e">
        <f aca="true" t="shared" si="1" ref="I50:P50">I67-I51</f>
        <v>#REF!</v>
      </c>
      <c r="J50" s="32" t="e">
        <f t="shared" si="1"/>
        <v>#REF!</v>
      </c>
      <c r="K50" s="32" t="e">
        <f t="shared" si="1"/>
        <v>#REF!</v>
      </c>
      <c r="L50" s="32">
        <f t="shared" si="1"/>
        <v>0</v>
      </c>
      <c r="M50" s="32" t="e">
        <f t="shared" si="1"/>
        <v>#REF!</v>
      </c>
      <c r="N50" s="32" t="e">
        <f t="shared" si="1"/>
        <v>#REF!</v>
      </c>
      <c r="O50" s="32" t="e">
        <f t="shared" si="1"/>
        <v>#REF!</v>
      </c>
      <c r="P50" s="32" t="e">
        <f t="shared" si="1"/>
        <v>#REF!</v>
      </c>
      <c r="Q50" s="26">
        <v>-0.09999999999999432</v>
      </c>
    </row>
    <row r="51" spans="1:17" s="19" customFormat="1" ht="12.75">
      <c r="A51" s="23" t="s">
        <v>38</v>
      </c>
      <c r="B51" s="32" t="e">
        <f>ROUND(SUM(B69:B71)*1,1)</f>
        <v>#REF!</v>
      </c>
      <c r="C51" s="24"/>
      <c r="D51" s="32" t="e">
        <f>ROUND(SUM(D69:D71)*1,1)</f>
        <v>#REF!</v>
      </c>
      <c r="E51" s="34"/>
      <c r="F51" s="32" t="e">
        <f>ROUND(SUM(F69:F71)*1,1)</f>
        <v>#REF!</v>
      </c>
      <c r="G51" s="34" t="e">
        <f>ROUND(F51/B51*100,1)</f>
        <v>#REF!</v>
      </c>
      <c r="H51" s="32" t="e">
        <f>ROUND(SUM(H69:H71)*1,1)</f>
        <v>#REF!</v>
      </c>
      <c r="I51" s="34" t="e">
        <f>ROUND(H51/F51*100,1)</f>
        <v>#REF!</v>
      </c>
      <c r="J51" s="32" t="e">
        <f>ROUND(SUM(J69:J71)*1,1)</f>
        <v>#REF!</v>
      </c>
      <c r="K51" s="34" t="e">
        <f>ROUND(J51/D51*100,1)</f>
        <v>#REF!</v>
      </c>
      <c r="L51" s="32">
        <f>ROUND(SUM(L69:L71)*1,1)</f>
        <v>799</v>
      </c>
      <c r="M51" s="34" t="e">
        <f>ROUND(L51/J51*100,1)</f>
        <v>#REF!</v>
      </c>
      <c r="N51" s="32" t="e">
        <f>ROUND(SUM(N69:N71)*1,1)</f>
        <v>#REF!</v>
      </c>
      <c r="O51" s="34" t="e">
        <f>ROUND(N51/L51*100,1)</f>
        <v>#REF!</v>
      </c>
      <c r="P51" s="32" t="e">
        <f>ROUND(SUM(P69:P71)*1,1)</f>
        <v>#REF!</v>
      </c>
      <c r="Q51" s="34" t="e">
        <f>ROUND(P51/N51*100,1)</f>
        <v>#REF!</v>
      </c>
    </row>
    <row r="52" spans="1:4" s="19" customFormat="1" ht="36">
      <c r="A52" s="27" t="s">
        <v>51</v>
      </c>
      <c r="B52" s="1"/>
      <c r="C52" s="1"/>
      <c r="D52" s="1"/>
    </row>
    <row r="53" spans="1:17" s="19" customFormat="1" ht="22.5">
      <c r="A53" s="28" t="s">
        <v>52</v>
      </c>
      <c r="B53" s="19" t="e">
        <f>SUM(числ!#REF!)</f>
        <v>#REF!</v>
      </c>
      <c r="D53" s="19" t="e">
        <f>SUM(числ!#REF!)</f>
        <v>#REF!</v>
      </c>
      <c r="F53" s="19" t="e">
        <f>SUM(числ!#REF!)</f>
        <v>#REF!</v>
      </c>
      <c r="G53" s="33" t="e">
        <f>ROUND(F53/B53*100,1)</f>
        <v>#REF!</v>
      </c>
      <c r="H53" s="19" t="e">
        <f>SUM(числ!#REF!)</f>
        <v>#REF!</v>
      </c>
      <c r="I53" s="33" t="e">
        <f>ROUND(H53/D53*100,1)</f>
        <v>#REF!</v>
      </c>
      <c r="J53" s="19" t="e">
        <f>SUM(числ!#REF!)</f>
        <v>#REF!</v>
      </c>
      <c r="K53" s="33" t="e">
        <f>ROUND(J53/F53*100,1)</f>
        <v>#REF!</v>
      </c>
      <c r="L53" s="19">
        <f>SUM(числ!B7)</f>
        <v>1496</v>
      </c>
      <c r="M53" s="33" t="e">
        <f>ROUND(L53/J53*100,1)</f>
        <v>#REF!</v>
      </c>
      <c r="N53" s="19" t="e">
        <f>SUM(числ!#REF!)</f>
        <v>#REF!</v>
      </c>
      <c r="O53" s="33" t="e">
        <f>ROUND(N53/L53*100,1)</f>
        <v>#REF!</v>
      </c>
      <c r="P53" s="19" t="e">
        <f>SUM(числ!#REF!)</f>
        <v>#REF!</v>
      </c>
      <c r="Q53" s="33" t="e">
        <f>ROUND(P53/N53*100,1)</f>
        <v>#REF!</v>
      </c>
    </row>
    <row r="54" spans="1:17" s="19" customFormat="1" ht="22.5">
      <c r="A54" s="28" t="s">
        <v>53</v>
      </c>
      <c r="B54" s="19" t="e">
        <f>SUM(числ!#REF!)</f>
        <v>#REF!</v>
      </c>
      <c r="D54" s="19" t="e">
        <f>SUM(числ!#REF!)</f>
        <v>#REF!</v>
      </c>
      <c r="F54" s="19" t="e">
        <f>SUM(числ!#REF!)</f>
        <v>#REF!</v>
      </c>
      <c r="G54" s="33" t="e">
        <f aca="true" t="shared" si="2" ref="G54:K76">ROUND(F54/B54*100,1)</f>
        <v>#REF!</v>
      </c>
      <c r="H54" s="19" t="e">
        <f>SUM(числ!#REF!)</f>
        <v>#REF!</v>
      </c>
      <c r="I54" s="33" t="e">
        <f t="shared" si="2"/>
        <v>#REF!</v>
      </c>
      <c r="J54" s="19" t="e">
        <f>SUM(числ!#REF!)</f>
        <v>#REF!</v>
      </c>
      <c r="K54" s="33" t="e">
        <f t="shared" si="2"/>
        <v>#REF!</v>
      </c>
      <c r="L54" s="19">
        <f>SUM(числ!B8)</f>
        <v>23</v>
      </c>
      <c r="M54" s="33" t="e">
        <f aca="true" t="shared" si="3" ref="M54:Q73">ROUND(L54/J54*100,1)</f>
        <v>#REF!</v>
      </c>
      <c r="N54" s="19" t="e">
        <f>SUM(числ!#REF!)</f>
        <v>#REF!</v>
      </c>
      <c r="O54" s="33" t="e">
        <f t="shared" si="3"/>
        <v>#REF!</v>
      </c>
      <c r="P54" s="19" t="e">
        <f>SUM(числ!#REF!)</f>
        <v>#REF!</v>
      </c>
      <c r="Q54" s="33" t="e">
        <f t="shared" si="3"/>
        <v>#REF!</v>
      </c>
    </row>
    <row r="55" spans="1:17" s="1" customFormat="1" ht="22.5">
      <c r="A55" s="28" t="s">
        <v>54</v>
      </c>
      <c r="B55" s="19" t="e">
        <f>SUM(числ!#REF!)</f>
        <v>#REF!</v>
      </c>
      <c r="C55" s="19"/>
      <c r="D55" s="19" t="e">
        <f>SUM(числ!#REF!)</f>
        <v>#REF!</v>
      </c>
      <c r="E55" s="19"/>
      <c r="F55" s="19" t="e">
        <f>SUM(числ!#REF!)</f>
        <v>#REF!</v>
      </c>
      <c r="G55" s="33" t="e">
        <f t="shared" si="2"/>
        <v>#REF!</v>
      </c>
      <c r="H55" s="19" t="e">
        <f>SUM(числ!#REF!)</f>
        <v>#REF!</v>
      </c>
      <c r="I55" s="33" t="e">
        <f t="shared" si="2"/>
        <v>#REF!</v>
      </c>
      <c r="J55" s="19" t="e">
        <f>SUM(числ!#REF!)</f>
        <v>#REF!</v>
      </c>
      <c r="K55" s="33" t="e">
        <f t="shared" si="2"/>
        <v>#REF!</v>
      </c>
      <c r="L55" s="19">
        <f>SUM(числ!B9)</f>
        <v>0</v>
      </c>
      <c r="M55" s="33" t="e">
        <f t="shared" si="3"/>
        <v>#REF!</v>
      </c>
      <c r="N55" s="19" t="e">
        <f>SUM(числ!#REF!)</f>
        <v>#REF!</v>
      </c>
      <c r="O55" s="33" t="e">
        <f t="shared" si="3"/>
        <v>#REF!</v>
      </c>
      <c r="P55" s="19" t="e">
        <f>SUM(числ!#REF!)</f>
        <v>#REF!</v>
      </c>
      <c r="Q55" s="33" t="e">
        <f t="shared" si="3"/>
        <v>#REF!</v>
      </c>
    </row>
    <row r="56" spans="1:17" s="19" customFormat="1" ht="22.5">
      <c r="A56" s="28" t="s">
        <v>55</v>
      </c>
      <c r="B56" s="19" t="e">
        <f>SUM(числ!#REF!)</f>
        <v>#REF!</v>
      </c>
      <c r="D56" s="19" t="e">
        <f>SUM(числ!#REF!)</f>
        <v>#REF!</v>
      </c>
      <c r="F56" s="19" t="e">
        <f>SUM(числ!#REF!)</f>
        <v>#REF!</v>
      </c>
      <c r="G56" s="33" t="e">
        <f t="shared" si="2"/>
        <v>#REF!</v>
      </c>
      <c r="H56" s="19" t="e">
        <f>SUM(числ!#REF!)</f>
        <v>#REF!</v>
      </c>
      <c r="I56" s="33" t="e">
        <f t="shared" si="2"/>
        <v>#REF!</v>
      </c>
      <c r="J56" s="19" t="e">
        <f>SUM(числ!#REF!)</f>
        <v>#REF!</v>
      </c>
      <c r="K56" s="33" t="e">
        <f t="shared" si="2"/>
        <v>#REF!</v>
      </c>
      <c r="L56" s="19">
        <f>SUM(числ!B10)</f>
        <v>688</v>
      </c>
      <c r="M56" s="33" t="e">
        <f t="shared" si="3"/>
        <v>#REF!</v>
      </c>
      <c r="N56" s="19" t="e">
        <f>SUM(числ!#REF!)</f>
        <v>#REF!</v>
      </c>
      <c r="O56" s="33" t="e">
        <f t="shared" si="3"/>
        <v>#REF!</v>
      </c>
      <c r="P56" s="19" t="e">
        <f>SUM(числ!#REF!)</f>
        <v>#REF!</v>
      </c>
      <c r="Q56" s="33" t="e">
        <f t="shared" si="3"/>
        <v>#REF!</v>
      </c>
    </row>
    <row r="57" spans="1:17" s="19" customFormat="1" ht="12.75">
      <c r="A57" s="29" t="s">
        <v>56</v>
      </c>
      <c r="B57" s="19" t="e">
        <f>SUM(числ!#REF!)</f>
        <v>#REF!</v>
      </c>
      <c r="D57" s="19" t="e">
        <f>SUM(числ!#REF!)</f>
        <v>#REF!</v>
      </c>
      <c r="F57" s="19" t="e">
        <f>SUM(числ!#REF!)</f>
        <v>#REF!</v>
      </c>
      <c r="G57" s="33" t="e">
        <f t="shared" si="2"/>
        <v>#REF!</v>
      </c>
      <c r="H57" s="19" t="e">
        <f>SUM(числ!#REF!)</f>
        <v>#REF!</v>
      </c>
      <c r="I57" s="33" t="e">
        <f t="shared" si="2"/>
        <v>#REF!</v>
      </c>
      <c r="J57" s="19" t="e">
        <f>SUM(числ!#REF!)</f>
        <v>#REF!</v>
      </c>
      <c r="K57" s="33" t="e">
        <f t="shared" si="2"/>
        <v>#REF!</v>
      </c>
      <c r="L57" s="19">
        <f>SUM(числ!B11)</f>
        <v>0</v>
      </c>
      <c r="M57" s="33" t="e">
        <f t="shared" si="3"/>
        <v>#REF!</v>
      </c>
      <c r="N57" s="19" t="e">
        <f>SUM(числ!#REF!)</f>
        <v>#REF!</v>
      </c>
      <c r="O57" s="33" t="e">
        <f t="shared" si="3"/>
        <v>#REF!</v>
      </c>
      <c r="P57" s="19" t="e">
        <f>SUM(числ!#REF!)</f>
        <v>#REF!</v>
      </c>
      <c r="Q57" s="33" t="e">
        <f t="shared" si="3"/>
        <v>#REF!</v>
      </c>
    </row>
    <row r="58" spans="1:17" s="19" customFormat="1" ht="22.5">
      <c r="A58" s="29" t="s">
        <v>57</v>
      </c>
      <c r="B58" s="19" t="e">
        <f>SUM(числ!#REF!)</f>
        <v>#REF!</v>
      </c>
      <c r="D58" s="19" t="e">
        <f>SUM(числ!#REF!)</f>
        <v>#REF!</v>
      </c>
      <c r="F58" s="19" t="e">
        <f>SUM(числ!#REF!)</f>
        <v>#REF!</v>
      </c>
      <c r="G58" s="33" t="e">
        <f t="shared" si="2"/>
        <v>#REF!</v>
      </c>
      <c r="H58" s="19" t="e">
        <f>SUM(числ!#REF!)</f>
        <v>#REF!</v>
      </c>
      <c r="I58" s="33" t="e">
        <f t="shared" si="2"/>
        <v>#REF!</v>
      </c>
      <c r="J58" s="19" t="e">
        <f>SUM(числ!#REF!)</f>
        <v>#REF!</v>
      </c>
      <c r="K58" s="33" t="e">
        <f t="shared" si="2"/>
        <v>#REF!</v>
      </c>
      <c r="L58" s="19">
        <f>SUM(числ!B12)</f>
        <v>600</v>
      </c>
      <c r="M58" s="33" t="e">
        <f t="shared" si="3"/>
        <v>#REF!</v>
      </c>
      <c r="N58" s="19" t="e">
        <f>SUM(числ!#REF!)</f>
        <v>#REF!</v>
      </c>
      <c r="O58" s="33" t="e">
        <f t="shared" si="3"/>
        <v>#REF!</v>
      </c>
      <c r="P58" s="19" t="e">
        <f>SUM(числ!#REF!)</f>
        <v>#REF!</v>
      </c>
      <c r="Q58" s="33" t="e">
        <f t="shared" si="3"/>
        <v>#REF!</v>
      </c>
    </row>
    <row r="59" spans="1:17" s="19" customFormat="1" ht="12.75">
      <c r="A59" s="29" t="s">
        <v>58</v>
      </c>
      <c r="B59" s="19" t="e">
        <f>SUM(числ!#REF!)</f>
        <v>#REF!</v>
      </c>
      <c r="D59" s="19" t="e">
        <f>SUM(числ!#REF!)</f>
        <v>#REF!</v>
      </c>
      <c r="F59" s="19" t="e">
        <f>SUM(числ!#REF!)</f>
        <v>#REF!</v>
      </c>
      <c r="G59" s="33" t="e">
        <f t="shared" si="2"/>
        <v>#REF!</v>
      </c>
      <c r="H59" s="19" t="e">
        <f>SUM(числ!#REF!)</f>
        <v>#REF!</v>
      </c>
      <c r="I59" s="33" t="e">
        <f t="shared" si="2"/>
        <v>#REF!</v>
      </c>
      <c r="J59" s="19" t="e">
        <f>SUM(числ!#REF!)</f>
        <v>#REF!</v>
      </c>
      <c r="K59" s="33" t="e">
        <f t="shared" si="2"/>
        <v>#REF!</v>
      </c>
      <c r="L59" s="19">
        <f>SUM(числ!B13)</f>
        <v>0</v>
      </c>
      <c r="M59" s="33" t="e">
        <f t="shared" si="3"/>
        <v>#REF!</v>
      </c>
      <c r="N59" s="19" t="e">
        <f>SUM(числ!#REF!)</f>
        <v>#REF!</v>
      </c>
      <c r="O59" s="33" t="e">
        <f t="shared" si="3"/>
        <v>#REF!</v>
      </c>
      <c r="P59" s="19" t="e">
        <f>SUM(числ!#REF!)</f>
        <v>#REF!</v>
      </c>
      <c r="Q59" s="33" t="e">
        <f t="shared" si="3"/>
        <v>#REF!</v>
      </c>
    </row>
    <row r="60" spans="1:17" s="19" customFormat="1" ht="22.5">
      <c r="A60" s="29" t="s">
        <v>59</v>
      </c>
      <c r="B60" s="19" t="e">
        <f>SUM(числ!#REF!)</f>
        <v>#REF!</v>
      </c>
      <c r="D60" s="19" t="e">
        <f>SUM(числ!#REF!)</f>
        <v>#REF!</v>
      </c>
      <c r="F60" s="19" t="e">
        <f>SUM(числ!#REF!)</f>
        <v>#REF!</v>
      </c>
      <c r="G60" s="33" t="e">
        <f t="shared" si="2"/>
        <v>#REF!</v>
      </c>
      <c r="H60" s="19" t="e">
        <f>SUM(числ!#REF!)</f>
        <v>#REF!</v>
      </c>
      <c r="I60" s="33" t="e">
        <f t="shared" si="2"/>
        <v>#REF!</v>
      </c>
      <c r="J60" s="19" t="e">
        <f>SUM(числ!#REF!)</f>
        <v>#REF!</v>
      </c>
      <c r="K60" s="33" t="e">
        <f t="shared" si="2"/>
        <v>#REF!</v>
      </c>
      <c r="L60" s="19">
        <f>SUM(числ!B14)</f>
        <v>50</v>
      </c>
      <c r="M60" s="33" t="e">
        <f t="shared" si="3"/>
        <v>#REF!</v>
      </c>
      <c r="N60" s="19" t="e">
        <f>SUM(числ!#REF!)</f>
        <v>#REF!</v>
      </c>
      <c r="O60" s="33" t="e">
        <f t="shared" si="3"/>
        <v>#REF!</v>
      </c>
      <c r="P60" s="19" t="e">
        <f>SUM(числ!#REF!)</f>
        <v>#REF!</v>
      </c>
      <c r="Q60" s="33" t="e">
        <f t="shared" si="3"/>
        <v>#REF!</v>
      </c>
    </row>
    <row r="61" spans="1:17" s="19" customFormat="1" ht="22.5">
      <c r="A61" s="29" t="s">
        <v>60</v>
      </c>
      <c r="B61" s="19" t="e">
        <f>SUM(числ!#REF!)</f>
        <v>#REF!</v>
      </c>
      <c r="D61" s="19" t="e">
        <f>SUM(числ!#REF!)</f>
        <v>#REF!</v>
      </c>
      <c r="F61" s="19" t="e">
        <f>SUM(числ!#REF!)</f>
        <v>#REF!</v>
      </c>
      <c r="G61" s="33" t="e">
        <f t="shared" si="2"/>
        <v>#REF!</v>
      </c>
      <c r="H61" s="19" t="e">
        <f>SUM(числ!#REF!)</f>
        <v>#REF!</v>
      </c>
      <c r="I61" s="33" t="e">
        <f t="shared" si="2"/>
        <v>#REF!</v>
      </c>
      <c r="J61" s="19" t="e">
        <f>SUM(числ!#REF!)</f>
        <v>#REF!</v>
      </c>
      <c r="K61" s="33" t="e">
        <f t="shared" si="2"/>
        <v>#REF!</v>
      </c>
      <c r="L61" s="19">
        <f>SUM(числ!B15)</f>
        <v>0</v>
      </c>
      <c r="M61" s="33" t="e">
        <f t="shared" si="3"/>
        <v>#REF!</v>
      </c>
      <c r="N61" s="19" t="e">
        <f>SUM(числ!#REF!)</f>
        <v>#REF!</v>
      </c>
      <c r="O61" s="33" t="e">
        <f t="shared" si="3"/>
        <v>#REF!</v>
      </c>
      <c r="P61" s="19" t="e">
        <f>SUM(числ!#REF!)</f>
        <v>#REF!</v>
      </c>
      <c r="Q61" s="33" t="e">
        <f t="shared" si="3"/>
        <v>#REF!</v>
      </c>
    </row>
    <row r="62" spans="1:17" s="19" customFormat="1" ht="45">
      <c r="A62" s="29" t="s">
        <v>61</v>
      </c>
      <c r="B62" s="19" t="e">
        <f>SUM(числ!#REF!)</f>
        <v>#REF!</v>
      </c>
      <c r="D62" s="19" t="e">
        <f>SUM(числ!#REF!)</f>
        <v>#REF!</v>
      </c>
      <c r="F62" s="19" t="e">
        <f>SUM(числ!#REF!)</f>
        <v>#REF!</v>
      </c>
      <c r="G62" s="33" t="e">
        <f t="shared" si="2"/>
        <v>#REF!</v>
      </c>
      <c r="H62" s="19" t="e">
        <f>SUM(числ!#REF!)</f>
        <v>#REF!</v>
      </c>
      <c r="I62" s="33" t="e">
        <f t="shared" si="2"/>
        <v>#REF!</v>
      </c>
      <c r="J62" s="19" t="e">
        <f>SUM(числ!#REF!)</f>
        <v>#REF!</v>
      </c>
      <c r="K62" s="33" t="e">
        <f t="shared" si="2"/>
        <v>#REF!</v>
      </c>
      <c r="L62" s="19">
        <f>SUM(числ!B16)</f>
        <v>0</v>
      </c>
      <c r="M62" s="33" t="e">
        <f t="shared" si="3"/>
        <v>#REF!</v>
      </c>
      <c r="N62" s="19" t="e">
        <f>SUM(числ!#REF!)</f>
        <v>#REF!</v>
      </c>
      <c r="O62" s="33" t="e">
        <f t="shared" si="3"/>
        <v>#REF!</v>
      </c>
      <c r="P62" s="19" t="e">
        <f>SUM(числ!#REF!)</f>
        <v>#REF!</v>
      </c>
      <c r="Q62" s="33" t="e">
        <f t="shared" si="3"/>
        <v>#REF!</v>
      </c>
    </row>
    <row r="63" spans="1:17" s="19" customFormat="1" ht="45">
      <c r="A63" s="28" t="s">
        <v>62</v>
      </c>
      <c r="B63" s="19" t="e">
        <f>SUM(числ!#REF!)</f>
        <v>#REF!</v>
      </c>
      <c r="D63" s="19" t="e">
        <f>SUM(числ!#REF!)</f>
        <v>#REF!</v>
      </c>
      <c r="F63" s="19" t="e">
        <f>SUM(числ!#REF!)</f>
        <v>#REF!</v>
      </c>
      <c r="G63" s="33" t="e">
        <f t="shared" si="2"/>
        <v>#REF!</v>
      </c>
      <c r="H63" s="19" t="e">
        <f>SUM(числ!#REF!)</f>
        <v>#REF!</v>
      </c>
      <c r="I63" s="33" t="e">
        <f t="shared" si="2"/>
        <v>#REF!</v>
      </c>
      <c r="J63" s="19" t="e">
        <f>SUM(числ!#REF!)</f>
        <v>#REF!</v>
      </c>
      <c r="K63" s="33" t="e">
        <f t="shared" si="2"/>
        <v>#REF!</v>
      </c>
      <c r="L63" s="19">
        <f>SUM(числ!B19)</f>
        <v>180</v>
      </c>
      <c r="M63" s="33" t="e">
        <f t="shared" si="3"/>
        <v>#REF!</v>
      </c>
      <c r="N63" s="19" t="e">
        <f>SUM(числ!#REF!)</f>
        <v>#REF!</v>
      </c>
      <c r="O63" s="33" t="e">
        <f t="shared" si="3"/>
        <v>#REF!</v>
      </c>
      <c r="P63" s="19" t="e">
        <f>SUM(числ!#REF!)</f>
        <v>#REF!</v>
      </c>
      <c r="Q63" s="33" t="e">
        <f t="shared" si="3"/>
        <v>#REF!</v>
      </c>
    </row>
    <row r="64" spans="1:17" s="19" customFormat="1" ht="12.75">
      <c r="A64" s="28" t="s">
        <v>39</v>
      </c>
      <c r="B64" s="19" t="e">
        <f>SUM(числ!#REF!)</f>
        <v>#REF!</v>
      </c>
      <c r="D64" s="19" t="e">
        <f>SUM(числ!#REF!)</f>
        <v>#REF!</v>
      </c>
      <c r="F64" s="19" t="e">
        <f>SUM(числ!#REF!)</f>
        <v>#REF!</v>
      </c>
      <c r="G64" s="33" t="e">
        <f t="shared" si="2"/>
        <v>#REF!</v>
      </c>
      <c r="H64" s="19" t="e">
        <f>SUM(числ!#REF!)</f>
        <v>#REF!</v>
      </c>
      <c r="I64" s="33" t="e">
        <f t="shared" si="2"/>
        <v>#REF!</v>
      </c>
      <c r="J64" s="19" t="e">
        <f>SUM(числ!#REF!)</f>
        <v>#REF!</v>
      </c>
      <c r="K64" s="33" t="e">
        <f t="shared" si="2"/>
        <v>#REF!</v>
      </c>
      <c r="L64" s="19">
        <f>SUM(числ!B20)</f>
        <v>174</v>
      </c>
      <c r="M64" s="33" t="e">
        <f t="shared" si="3"/>
        <v>#REF!</v>
      </c>
      <c r="N64" s="19" t="e">
        <f>SUM(числ!#REF!)</f>
        <v>#REF!</v>
      </c>
      <c r="O64" s="33" t="e">
        <f t="shared" si="3"/>
        <v>#REF!</v>
      </c>
      <c r="P64" s="19" t="e">
        <f>SUM(числ!#REF!)</f>
        <v>#REF!</v>
      </c>
      <c r="Q64" s="33" t="e">
        <f t="shared" si="3"/>
        <v>#REF!</v>
      </c>
    </row>
    <row r="65" spans="1:17" ht="78.75">
      <c r="A65" s="28" t="s">
        <v>63</v>
      </c>
      <c r="B65" s="19" t="e">
        <f>SUM(числ!#REF!)</f>
        <v>#REF!</v>
      </c>
      <c r="C65" s="19"/>
      <c r="D65" s="19" t="e">
        <f>SUM(числ!#REF!)</f>
        <v>#REF!</v>
      </c>
      <c r="E65" s="19"/>
      <c r="F65" s="19" t="e">
        <f>SUM(числ!#REF!)</f>
        <v>#REF!</v>
      </c>
      <c r="G65" s="33" t="e">
        <f t="shared" si="2"/>
        <v>#REF!</v>
      </c>
      <c r="H65" s="19" t="e">
        <f>SUM(числ!#REF!)</f>
        <v>#REF!</v>
      </c>
      <c r="I65" s="33" t="e">
        <f t="shared" si="2"/>
        <v>#REF!</v>
      </c>
      <c r="J65" s="19" t="e">
        <f>SUM(числ!#REF!)</f>
        <v>#REF!</v>
      </c>
      <c r="K65" s="33" t="e">
        <f t="shared" si="2"/>
        <v>#REF!</v>
      </c>
      <c r="L65" s="19">
        <f>SUM(числ!B21)</f>
        <v>74</v>
      </c>
      <c r="M65" s="33" t="e">
        <f t="shared" si="3"/>
        <v>#REF!</v>
      </c>
      <c r="N65" s="19" t="e">
        <f>SUM(числ!#REF!)</f>
        <v>#REF!</v>
      </c>
      <c r="O65" s="33" t="e">
        <f t="shared" si="3"/>
        <v>#REF!</v>
      </c>
      <c r="P65" s="19" t="e">
        <f>SUM(числ!#REF!)</f>
        <v>#REF!</v>
      </c>
      <c r="Q65" s="33" t="e">
        <f t="shared" si="3"/>
        <v>#REF!</v>
      </c>
    </row>
    <row r="66" spans="1:17" ht="12.75">
      <c r="A66" s="28" t="s">
        <v>64</v>
      </c>
      <c r="B66" s="19" t="e">
        <f>SUM(числ!#REF!)</f>
        <v>#REF!</v>
      </c>
      <c r="C66" s="19"/>
      <c r="D66" s="19" t="e">
        <f>SUM(числ!#REF!)</f>
        <v>#REF!</v>
      </c>
      <c r="E66" s="19"/>
      <c r="F66" s="19" t="e">
        <f>SUM(числ!#REF!)</f>
        <v>#REF!</v>
      </c>
      <c r="G66" s="33" t="e">
        <f t="shared" si="2"/>
        <v>#REF!</v>
      </c>
      <c r="H66" s="19" t="e">
        <f>SUM(числ!#REF!)</f>
        <v>#REF!</v>
      </c>
      <c r="I66" s="33" t="e">
        <f t="shared" si="2"/>
        <v>#REF!</v>
      </c>
      <c r="J66" s="19" t="e">
        <f>SUM(числ!#REF!)</f>
        <v>#REF!</v>
      </c>
      <c r="K66" s="33" t="e">
        <f t="shared" si="2"/>
        <v>#REF!</v>
      </c>
      <c r="L66" s="19">
        <f>SUM(числ!B22)</f>
        <v>232</v>
      </c>
      <c r="M66" s="33" t="e">
        <f t="shared" si="3"/>
        <v>#REF!</v>
      </c>
      <c r="N66" s="19" t="e">
        <f>SUM(числ!#REF!)</f>
        <v>#REF!</v>
      </c>
      <c r="O66" s="33" t="e">
        <f t="shared" si="3"/>
        <v>#REF!</v>
      </c>
      <c r="P66" s="19" t="e">
        <f>SUM(числ!#REF!)</f>
        <v>#REF!</v>
      </c>
      <c r="Q66" s="33" t="e">
        <f t="shared" si="3"/>
        <v>#REF!</v>
      </c>
    </row>
    <row r="67" spans="1:17" ht="25.5">
      <c r="A67" s="30" t="s">
        <v>65</v>
      </c>
      <c r="B67" s="19" t="e">
        <f>SUM(числ!#REF!)</f>
        <v>#REF!</v>
      </c>
      <c r="C67" s="19"/>
      <c r="D67" s="19" t="e">
        <f>SUM(числ!#REF!)</f>
        <v>#REF!</v>
      </c>
      <c r="E67" s="19"/>
      <c r="F67" s="19" t="e">
        <f>SUM(числ!#REF!)</f>
        <v>#REF!</v>
      </c>
      <c r="G67" s="33" t="e">
        <f t="shared" si="2"/>
        <v>#REF!</v>
      </c>
      <c r="H67" s="19" t="e">
        <f>SUM(числ!#REF!)</f>
        <v>#REF!</v>
      </c>
      <c r="I67" s="33" t="e">
        <f t="shared" si="2"/>
        <v>#REF!</v>
      </c>
      <c r="J67" s="19" t="e">
        <f>SUM(числ!#REF!)</f>
        <v>#REF!</v>
      </c>
      <c r="K67" s="33" t="e">
        <f t="shared" si="2"/>
        <v>#REF!</v>
      </c>
      <c r="L67" s="19">
        <f>SUM(числ!B23)</f>
        <v>799</v>
      </c>
      <c r="M67" s="33" t="e">
        <f t="shared" si="3"/>
        <v>#REF!</v>
      </c>
      <c r="N67" s="19" t="e">
        <f>SUM(числ!#REF!)</f>
        <v>#REF!</v>
      </c>
      <c r="O67" s="33" t="e">
        <f t="shared" si="3"/>
        <v>#REF!</v>
      </c>
      <c r="P67" s="19" t="e">
        <f>SUM(числ!#REF!)</f>
        <v>#REF!</v>
      </c>
      <c r="Q67" s="33" t="e">
        <f t="shared" si="3"/>
        <v>#REF!</v>
      </c>
    </row>
    <row r="68" spans="1:17" ht="12.75">
      <c r="A68" s="29" t="s">
        <v>40</v>
      </c>
      <c r="B68" s="19" t="e">
        <f>SUM(числ!#REF!)</f>
        <v>#REF!</v>
      </c>
      <c r="C68" s="19"/>
      <c r="D68" s="19" t="e">
        <f>SUM(числ!#REF!)</f>
        <v>#REF!</v>
      </c>
      <c r="E68" s="19"/>
      <c r="F68" s="19" t="e">
        <f>SUM(числ!#REF!)</f>
        <v>#REF!</v>
      </c>
      <c r="G68" s="33" t="e">
        <f t="shared" si="2"/>
        <v>#REF!</v>
      </c>
      <c r="H68" s="19" t="e">
        <f>SUM(числ!#REF!)</f>
        <v>#REF!</v>
      </c>
      <c r="I68" s="33" t="e">
        <f t="shared" si="2"/>
        <v>#REF!</v>
      </c>
      <c r="J68" s="19" t="e">
        <f>SUM(числ!#REF!)</f>
        <v>#REF!</v>
      </c>
      <c r="K68" s="33" t="e">
        <f t="shared" si="2"/>
        <v>#REF!</v>
      </c>
      <c r="L68" s="19">
        <f>SUM(числ!B24)</f>
        <v>0</v>
      </c>
      <c r="M68" s="33" t="e">
        <f t="shared" si="3"/>
        <v>#REF!</v>
      </c>
      <c r="N68" s="19" t="e">
        <f>SUM(числ!#REF!)</f>
        <v>#REF!</v>
      </c>
      <c r="O68" s="33" t="e">
        <f t="shared" si="3"/>
        <v>#REF!</v>
      </c>
      <c r="P68" s="19" t="e">
        <f>SUM(числ!#REF!)</f>
        <v>#REF!</v>
      </c>
      <c r="Q68" s="33" t="e">
        <f t="shared" si="3"/>
        <v>#REF!</v>
      </c>
    </row>
    <row r="69" spans="1:17" ht="12.75">
      <c r="A69" s="29" t="s">
        <v>66</v>
      </c>
      <c r="B69" s="19" t="e">
        <f>SUM(числ!#REF!)</f>
        <v>#REF!</v>
      </c>
      <c r="C69" s="19"/>
      <c r="D69" s="19" t="e">
        <f>SUM(числ!#REF!)</f>
        <v>#REF!</v>
      </c>
      <c r="E69" s="19"/>
      <c r="F69" s="19" t="e">
        <f>SUM(числ!#REF!)</f>
        <v>#REF!</v>
      </c>
      <c r="G69" s="33" t="e">
        <f t="shared" si="2"/>
        <v>#REF!</v>
      </c>
      <c r="H69" s="19" t="e">
        <f>SUM(числ!#REF!)</f>
        <v>#REF!</v>
      </c>
      <c r="I69" s="33" t="e">
        <f t="shared" si="2"/>
        <v>#REF!</v>
      </c>
      <c r="J69" s="19" t="e">
        <f>SUM(числ!#REF!)</f>
        <v>#REF!</v>
      </c>
      <c r="K69" s="33" t="e">
        <f t="shared" si="2"/>
        <v>#REF!</v>
      </c>
      <c r="L69" s="19">
        <f>SUM(числ!B25)</f>
        <v>484</v>
      </c>
      <c r="M69" s="33" t="e">
        <f t="shared" si="3"/>
        <v>#REF!</v>
      </c>
      <c r="N69" s="19" t="e">
        <f>SUM(числ!#REF!)</f>
        <v>#REF!</v>
      </c>
      <c r="O69" s="33" t="e">
        <f t="shared" si="3"/>
        <v>#REF!</v>
      </c>
      <c r="P69" s="19" t="e">
        <f>SUM(числ!#REF!)</f>
        <v>#REF!</v>
      </c>
      <c r="Q69" s="33" t="e">
        <f t="shared" si="3"/>
        <v>#REF!</v>
      </c>
    </row>
    <row r="70" spans="1:17" ht="22.5">
      <c r="A70" s="31" t="s">
        <v>67</v>
      </c>
      <c r="B70" s="19" t="e">
        <f>SUM(числ!#REF!)</f>
        <v>#REF!</v>
      </c>
      <c r="C70" s="19"/>
      <c r="D70" s="19" t="e">
        <f>SUM(числ!#REF!)</f>
        <v>#REF!</v>
      </c>
      <c r="E70" s="19"/>
      <c r="F70" s="19" t="e">
        <f>SUM(числ!#REF!)</f>
        <v>#REF!</v>
      </c>
      <c r="G70" s="33" t="e">
        <f t="shared" si="2"/>
        <v>#REF!</v>
      </c>
      <c r="H70" s="19" t="e">
        <f>SUM(числ!#REF!)</f>
        <v>#REF!</v>
      </c>
      <c r="I70" s="33" t="e">
        <f t="shared" si="2"/>
        <v>#REF!</v>
      </c>
      <c r="J70" s="19" t="e">
        <f>SUM(числ!#REF!)</f>
        <v>#REF!</v>
      </c>
      <c r="K70" s="33" t="e">
        <f t="shared" si="2"/>
        <v>#REF!</v>
      </c>
      <c r="L70" s="19">
        <f>SUM(числ!B26)</f>
        <v>245</v>
      </c>
      <c r="M70" s="33" t="e">
        <f t="shared" si="3"/>
        <v>#REF!</v>
      </c>
      <c r="N70" s="19" t="e">
        <f>SUM(числ!#REF!)</f>
        <v>#REF!</v>
      </c>
      <c r="O70" s="33" t="e">
        <f t="shared" si="3"/>
        <v>#REF!</v>
      </c>
      <c r="P70" s="19" t="e">
        <f>SUM(числ!#REF!)</f>
        <v>#REF!</v>
      </c>
      <c r="Q70" s="33" t="e">
        <f t="shared" si="3"/>
        <v>#REF!</v>
      </c>
    </row>
    <row r="71" spans="1:17" ht="22.5">
      <c r="A71" s="31" t="s">
        <v>68</v>
      </c>
      <c r="B71" s="19" t="e">
        <f>SUM(числ!#REF!)</f>
        <v>#REF!</v>
      </c>
      <c r="C71" s="19"/>
      <c r="D71" s="19" t="e">
        <f>SUM(числ!#REF!)</f>
        <v>#REF!</v>
      </c>
      <c r="E71" s="19"/>
      <c r="F71" s="19" t="e">
        <f>SUM(числ!#REF!)</f>
        <v>#REF!</v>
      </c>
      <c r="G71" s="33" t="e">
        <f t="shared" si="2"/>
        <v>#REF!</v>
      </c>
      <c r="H71" s="19" t="e">
        <f>SUM(числ!#REF!)</f>
        <v>#REF!</v>
      </c>
      <c r="I71" s="33" t="e">
        <f t="shared" si="2"/>
        <v>#REF!</v>
      </c>
      <c r="J71" s="19" t="e">
        <f>SUM(числ!#REF!)</f>
        <v>#REF!</v>
      </c>
      <c r="K71" s="33" t="e">
        <f t="shared" si="2"/>
        <v>#REF!</v>
      </c>
      <c r="L71" s="19">
        <f>SUM(числ!B27)</f>
        <v>70</v>
      </c>
      <c r="M71" s="33" t="e">
        <f t="shared" si="3"/>
        <v>#REF!</v>
      </c>
      <c r="N71" s="19" t="e">
        <f>SUM(числ!#REF!)</f>
        <v>#REF!</v>
      </c>
      <c r="O71" s="33" t="e">
        <f t="shared" si="3"/>
        <v>#REF!</v>
      </c>
      <c r="P71" s="19" t="e">
        <f>SUM(числ!#REF!)</f>
        <v>#REF!</v>
      </c>
      <c r="Q71" s="33" t="e">
        <f t="shared" si="3"/>
        <v>#REF!</v>
      </c>
    </row>
    <row r="72" spans="1:17" ht="25.5">
      <c r="A72" s="30" t="s">
        <v>69</v>
      </c>
      <c r="B72" s="19" t="e">
        <f>SUM(числ!#REF!)</f>
        <v>#REF!</v>
      </c>
      <c r="C72" s="19"/>
      <c r="D72" s="19" t="e">
        <f>SUM(числ!#REF!)</f>
        <v>#REF!</v>
      </c>
      <c r="E72" s="19"/>
      <c r="F72" s="19" t="e">
        <f>SUM(числ!#REF!)</f>
        <v>#REF!</v>
      </c>
      <c r="G72" s="33" t="e">
        <f t="shared" si="2"/>
        <v>#REF!</v>
      </c>
      <c r="H72" s="19" t="e">
        <f>SUM(числ!#REF!)</f>
        <v>#REF!</v>
      </c>
      <c r="I72" s="33" t="e">
        <f t="shared" si="2"/>
        <v>#REF!</v>
      </c>
      <c r="J72" s="19" t="e">
        <f>SUM(числ!#REF!)</f>
        <v>#REF!</v>
      </c>
      <c r="K72" s="33" t="e">
        <f t="shared" si="2"/>
        <v>#REF!</v>
      </c>
      <c r="L72" s="19">
        <f>SUM(числ!B29)</f>
        <v>82</v>
      </c>
      <c r="M72" s="33" t="e">
        <f t="shared" si="3"/>
        <v>#REF!</v>
      </c>
      <c r="N72" s="19" t="e">
        <f>SUM(числ!#REF!)</f>
        <v>#REF!</v>
      </c>
      <c r="O72" s="33" t="e">
        <f t="shared" si="3"/>
        <v>#REF!</v>
      </c>
      <c r="P72" s="19" t="e">
        <f>SUM(числ!#REF!)</f>
        <v>#REF!</v>
      </c>
      <c r="Q72" s="33" t="e">
        <f t="shared" si="3"/>
        <v>#REF!</v>
      </c>
    </row>
    <row r="73" spans="1:17" ht="12.75">
      <c r="A73" s="30" t="s">
        <v>41</v>
      </c>
      <c r="B73" s="19" t="e">
        <f>SUM(числ!#REF!)</f>
        <v>#REF!</v>
      </c>
      <c r="C73" s="19"/>
      <c r="D73" s="19" t="e">
        <f>SUM(числ!#REF!)</f>
        <v>#REF!</v>
      </c>
      <c r="E73" s="19"/>
      <c r="F73" s="19" t="e">
        <f>SUM(числ!#REF!)</f>
        <v>#REF!</v>
      </c>
      <c r="G73" s="33" t="e">
        <f t="shared" si="2"/>
        <v>#REF!</v>
      </c>
      <c r="H73" s="19" t="e">
        <f>SUM(числ!#REF!)</f>
        <v>#REF!</v>
      </c>
      <c r="I73" s="33" t="e">
        <f t="shared" si="2"/>
        <v>#REF!</v>
      </c>
      <c r="J73" s="19" t="e">
        <f>SUM(числ!#REF!)</f>
        <v>#REF!</v>
      </c>
      <c r="K73" s="33" t="e">
        <f t="shared" si="2"/>
        <v>#REF!</v>
      </c>
      <c r="L73" s="19">
        <f>SUM(числ!B30)</f>
        <v>155</v>
      </c>
      <c r="M73" s="33" t="e">
        <f t="shared" si="3"/>
        <v>#REF!</v>
      </c>
      <c r="N73" s="19" t="e">
        <f>SUM(числ!#REF!)</f>
        <v>#REF!</v>
      </c>
      <c r="O73" s="33" t="e">
        <f t="shared" si="3"/>
        <v>#REF!</v>
      </c>
      <c r="P73" s="19" t="e">
        <f>SUM(числ!#REF!)</f>
        <v>#REF!</v>
      </c>
      <c r="Q73" s="33" t="e">
        <f t="shared" si="3"/>
        <v>#REF!</v>
      </c>
    </row>
    <row r="74" spans="1:17" ht="12.75">
      <c r="A74" s="30"/>
      <c r="B74" s="19"/>
      <c r="C74" s="19"/>
      <c r="D74" s="19"/>
      <c r="E74" s="19"/>
      <c r="F74" s="19"/>
      <c r="G74" s="33"/>
      <c r="H74" s="19"/>
      <c r="I74" s="33"/>
      <c r="J74" s="19"/>
      <c r="K74" s="33"/>
      <c r="L74" s="19"/>
      <c r="M74" s="33"/>
      <c r="N74" s="19"/>
      <c r="O74" s="33"/>
      <c r="P74" s="19"/>
      <c r="Q74" s="33"/>
    </row>
    <row r="76" spans="1:13" ht="25.5">
      <c r="A76" s="30" t="s">
        <v>78</v>
      </c>
      <c r="B76" s="8" t="e">
        <f>B47*1000-B67</f>
        <v>#REF!</v>
      </c>
      <c r="D76" s="8" t="e">
        <f>D47*1000-D67</f>
        <v>#REF!</v>
      </c>
      <c r="F76" s="8" t="e">
        <f>F47*1000-F67</f>
        <v>#REF!</v>
      </c>
      <c r="G76" s="33" t="e">
        <f>ROUND(F76/B76*100,1)</f>
        <v>#REF!</v>
      </c>
      <c r="H76" s="8" t="e">
        <f>H47*1000-H67</f>
        <v>#REF!</v>
      </c>
      <c r="I76" s="33" t="e">
        <f>ROUND(H76/D76*100,1)</f>
        <v>#REF!</v>
      </c>
      <c r="J76" s="8" t="e">
        <f>J47*1000-J67</f>
        <v>#REF!</v>
      </c>
      <c r="K76" s="33" t="e">
        <f t="shared" si="2"/>
        <v>#REF!</v>
      </c>
      <c r="L76" s="8" t="e">
        <f>L47*1000-L67</f>
        <v>#REF!</v>
      </c>
      <c r="M76" s="33" t="e">
        <f>ROUND(L76/J76*100,1)</f>
        <v>#REF!</v>
      </c>
    </row>
  </sheetData>
  <sheetProtection/>
  <printOptions horizontalCentered="1"/>
  <pageMargins left="0.4724409448818898" right="0.2755905511811024" top="0.52" bottom="0.56" header="0.31496062992125984" footer="0.35433070866141736"/>
  <pageSetup fitToHeight="1" fitToWidth="1" horizontalDpi="300" verticalDpi="300" orientation="portrait" paperSize="9" scale="82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4"/>
  </sheetPr>
  <dimension ref="A1:S201"/>
  <sheetViews>
    <sheetView showZeros="0" zoomScalePageLayoutView="0" workbookViewId="0" topLeftCell="A1">
      <pane xSplit="1" ySplit="4" topLeftCell="B178" activePane="bottomRight" state="frozen"/>
      <selection pane="topLeft" activeCell="A5" sqref="A5"/>
      <selection pane="topRight" activeCell="F5" sqref="F5"/>
      <selection pane="bottomLeft" activeCell="A13" sqref="A13"/>
      <selection pane="bottomRight" activeCell="S192" sqref="S192"/>
    </sheetView>
  </sheetViews>
  <sheetFormatPr defaultColWidth="9.00390625" defaultRowHeight="12.75"/>
  <cols>
    <col min="1" max="1" width="24.625" style="0" customWidth="1"/>
    <col min="2" max="2" width="10.25390625" style="0" hidden="1" customWidth="1"/>
    <col min="3" max="3" width="8.625" style="0" hidden="1" customWidth="1"/>
    <col min="4" max="4" width="7.625" style="0" hidden="1" customWidth="1"/>
    <col min="5" max="5" width="0" style="0" hidden="1" customWidth="1"/>
    <col min="6" max="6" width="8.25390625" style="0" customWidth="1"/>
    <col min="7" max="7" width="7.25390625" style="0" customWidth="1"/>
    <col min="8" max="11" width="7.625" style="0" customWidth="1"/>
    <col min="12" max="12" width="8.25390625" style="0" customWidth="1"/>
    <col min="13" max="13" width="7.00390625" style="0" customWidth="1"/>
    <col min="14" max="14" width="9.375" style="0" customWidth="1"/>
    <col min="15" max="15" width="8.125" style="0" customWidth="1"/>
    <col min="16" max="16" width="7.375" style="0" customWidth="1"/>
    <col min="17" max="17" width="7.875" style="0" customWidth="1"/>
    <col min="19" max="19" width="8.00390625" style="0" customWidth="1"/>
  </cols>
  <sheetData>
    <row r="1" spans="2:17" ht="11.25" customHeight="1">
      <c r="B1" s="8"/>
      <c r="C1" s="8"/>
      <c r="D1" s="8"/>
      <c r="E1" s="8"/>
      <c r="F1" s="8"/>
      <c r="Q1" s="8" t="s">
        <v>167</v>
      </c>
    </row>
    <row r="2" spans="1:17" ht="27.75" customHeight="1">
      <c r="A2" s="94" t="s">
        <v>179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2" customFormat="1" ht="10.5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Q3" s="2" t="s">
        <v>168</v>
      </c>
    </row>
    <row r="4" spans="1:19" s="4" customFormat="1" ht="80.25" customHeight="1" thickBot="1">
      <c r="A4" s="53"/>
      <c r="B4" s="54" t="s">
        <v>160</v>
      </c>
      <c r="C4" s="54" t="s">
        <v>171</v>
      </c>
      <c r="D4" s="54" t="s">
        <v>172</v>
      </c>
      <c r="E4" s="54" t="s">
        <v>173</v>
      </c>
      <c r="F4" s="54" t="s">
        <v>174</v>
      </c>
      <c r="G4" s="54" t="s">
        <v>175</v>
      </c>
      <c r="H4" s="55" t="s">
        <v>176</v>
      </c>
      <c r="I4" s="55" t="s">
        <v>190</v>
      </c>
      <c r="J4" s="55" t="s">
        <v>191</v>
      </c>
      <c r="K4" s="55" t="s">
        <v>192</v>
      </c>
      <c r="L4" s="55" t="s">
        <v>156</v>
      </c>
      <c r="M4" s="56" t="s">
        <v>158</v>
      </c>
      <c r="N4" s="55" t="s">
        <v>161</v>
      </c>
      <c r="O4" s="56" t="s">
        <v>162</v>
      </c>
      <c r="P4" s="55" t="s">
        <v>177</v>
      </c>
      <c r="Q4" s="91" t="s">
        <v>178</v>
      </c>
      <c r="R4" s="54" t="s">
        <v>188</v>
      </c>
      <c r="S4" s="57" t="s">
        <v>189</v>
      </c>
    </row>
    <row r="5" spans="1:19" s="60" customFormat="1" ht="12.75">
      <c r="A5" s="59" t="s">
        <v>159</v>
      </c>
      <c r="B5" s="64">
        <f>B35+B51+B61+B66+B72+B79+B85+B91+B97+B102+B128+B132+B140+B155+B161+B168+B174+B190+B198</f>
        <v>3903</v>
      </c>
      <c r="C5" s="64">
        <f>C35+C51+C61+C66+C72+C79+C85+C91+C97+C102+C128+C132+C140+C155+C161+C168+C174+C190+C198</f>
        <v>3297</v>
      </c>
      <c r="D5" s="64">
        <f>D35+D51+D61+D66+D72+D79+D85+D91+D97+D102+D128+D132+D140+D155+D161+D168+D174+D190+D198</f>
        <v>3032</v>
      </c>
      <c r="E5" s="65">
        <f>IF(C5=0,0,D5/C5*100)</f>
        <v>91.96239005156202</v>
      </c>
      <c r="F5" s="64">
        <f>F35+F51+F61+F66+F72+F79+F85+F91+F97+F102+F128+F132+F140+F155+F161+F168+F174+F190+F198</f>
        <v>3374</v>
      </c>
      <c r="G5" s="64">
        <f>G35+G51+G61+G66+G72+G79+G85+G91+G97+G102+G128+G132+G140+G155+G161+G168+G174+G190+G198</f>
        <v>3140</v>
      </c>
      <c r="H5" s="65">
        <f>IF(F5=0,0,G5/F5*100)</f>
        <v>93.0646117368109</v>
      </c>
      <c r="I5" s="64">
        <f>I35+I51+I61+I66+I72+I79+I85+I91+I97+I102+I128+I132+I140+I155+I161+I168+I174+I190+I198</f>
        <v>3032</v>
      </c>
      <c r="J5" s="64">
        <f>J35+J51+J61+J66+J72+J79+J85+J91+J97+J102+J128+J132+J140+J155+J161+J168+J174+J190+J198</f>
        <v>2860</v>
      </c>
      <c r="K5" s="65">
        <f>IF(I5=0,0,J5/I5*100)</f>
        <v>94.32717678100263</v>
      </c>
      <c r="L5" s="64">
        <f>L35+L51+L61+L66+L72+L79+L85+L91+L97+L102+L128+L132+L140+L155+L161+L168+L174+L190+L198</f>
        <v>2987</v>
      </c>
      <c r="M5" s="65">
        <f>IF(G5=0,0,L5/G5*100)</f>
        <v>95.12738853503184</v>
      </c>
      <c r="N5" s="64">
        <f>N35+N51+N61+N66+N72+N79+N85+N91+N97+N102+N128+N132+N140+N155+N161+N168+N174+N190+N198</f>
        <v>3008</v>
      </c>
      <c r="O5" s="65">
        <f>IF(L5=0,0,N5/L5*100)</f>
        <v>100.70304653498494</v>
      </c>
      <c r="P5" s="64">
        <f>P35+P51+P61+P66+P72+P79+P85+P91+P97+P102+P128+P132+P140+P155+P161+P168+P174+P190+P198</f>
        <v>3122</v>
      </c>
      <c r="Q5" s="65">
        <f>IF(N5=0,0,P5/N5*100)</f>
        <v>103.78989361702126</v>
      </c>
      <c r="R5" s="64">
        <f>R35+R51+R61+R66+R72+R79+R85+R91+R97+R102+R128+R132+R140+R155+R161+R168+R174+R190+R198</f>
        <v>3442</v>
      </c>
      <c r="S5" s="65">
        <f>IF(P5=0,0,R5/P5*100)</f>
        <v>110.2498398462524</v>
      </c>
    </row>
    <row r="6" spans="1:19" ht="36">
      <c r="A6" s="38" t="s">
        <v>51</v>
      </c>
      <c r="B6" s="66"/>
      <c r="C6" s="69"/>
      <c r="D6" s="69"/>
      <c r="E6" s="65"/>
      <c r="F6" s="69"/>
      <c r="G6" s="69"/>
      <c r="H6" s="65"/>
      <c r="I6" s="69"/>
      <c r="J6" s="69"/>
      <c r="K6" s="65"/>
      <c r="L6" s="69"/>
      <c r="M6" s="70"/>
      <c r="N6" s="69"/>
      <c r="O6" s="70"/>
      <c r="P6" s="69"/>
      <c r="Q6" s="70"/>
      <c r="R6" s="69"/>
      <c r="S6" s="70"/>
    </row>
    <row r="7" spans="1:19" s="60" customFormat="1" ht="22.5">
      <c r="A7" s="61" t="s">
        <v>52</v>
      </c>
      <c r="B7" s="67">
        <f>B36+B52+B62+B67+B80+B86+B92+B98+B103+B133+B141+B156+B162+B169+B175+B191</f>
        <v>1496</v>
      </c>
      <c r="C7" s="67">
        <f>C36+C52+C62+C67+C80+C86+C92+C98+C103+C133+C141+C156+C162+C169+C175+C191</f>
        <v>1415</v>
      </c>
      <c r="D7" s="67">
        <f>D36+D52+D62+D67+D80+D86+D92+D98+D103+D133+D141+D156+D162+D169+D175+D191</f>
        <v>1695</v>
      </c>
      <c r="E7" s="65">
        <f aca="true" t="shared" si="0" ref="E7:E71">IF(C7=0,0,D7/C7*100)</f>
        <v>119.7879858657244</v>
      </c>
      <c r="F7" s="67">
        <f>F36+F52+F62+F67+F80+F86+F92+F98+F103+F133+F141+F156+F162+F169+F175+F191</f>
        <v>1526</v>
      </c>
      <c r="G7" s="67">
        <f>G36+G52+G62+G67+G80+G86+G92+G98+G103+G133+G141+G156+G162+G169+G175+G191</f>
        <v>1529</v>
      </c>
      <c r="H7" s="65">
        <f aca="true" t="shared" si="1" ref="H7:H71">IF(F7=0,0,G7/F7*100)</f>
        <v>100.19659239842727</v>
      </c>
      <c r="I7" s="67">
        <f>I36+I52+I62+I67+I80+I86+I92+I98+I103+I133+I141+I156+I162+I169+I175+I191</f>
        <v>1695</v>
      </c>
      <c r="J7" s="67">
        <f>J36+J52+J62+J67+J80+J86+J92+J98+J103+J133+J141+J156+J162+J169+J175+J191</f>
        <v>1510</v>
      </c>
      <c r="K7" s="65">
        <f aca="true" t="shared" si="2" ref="K7:K71">IF(I7=0,0,J7/I7*100)</f>
        <v>89.08554572271386</v>
      </c>
      <c r="L7" s="67">
        <f>L36+L52+L62+L67+L80+L86+L92+L98+L103+L133+L141+L156+L162+L169+L175+L191</f>
        <v>1419</v>
      </c>
      <c r="M7" s="65">
        <f>IF(G7=0,0,L7/G7*100)</f>
        <v>92.80575539568345</v>
      </c>
      <c r="N7" s="67">
        <f>N36+N52+N62+N67+N80+N86+N92+N98+N103+N133+N141+N156+N162+N169+N175+N191</f>
        <v>1430</v>
      </c>
      <c r="O7" s="65">
        <f aca="true" t="shared" si="3" ref="O7:Q70">IF(L7=0,0,N7/L7*100)</f>
        <v>100.7751937984496</v>
      </c>
      <c r="P7" s="67">
        <f>P36+P52+P62+P67+P80+P86+P92+P98+P103+P133+P141+P156+P162+P169+P175+P191</f>
        <v>1541</v>
      </c>
      <c r="Q7" s="65">
        <f t="shared" si="3"/>
        <v>107.76223776223776</v>
      </c>
      <c r="R7" s="67">
        <f>R36+R52+R62+R67+R80+R86+R92+R98+R103+R133+R141+R156+R162+R169+R175+R191</f>
        <v>1852</v>
      </c>
      <c r="S7" s="65">
        <f>IF(P7=0,0,R7/P7*100)</f>
        <v>120.18170019467877</v>
      </c>
    </row>
    <row r="8" spans="1:19" s="60" customFormat="1" ht="12.75">
      <c r="A8" s="61" t="s">
        <v>53</v>
      </c>
      <c r="B8" s="67">
        <f aca="true" t="shared" si="4" ref="B8:P8">B196</f>
        <v>23</v>
      </c>
      <c r="C8" s="67">
        <f t="shared" si="4"/>
        <v>23</v>
      </c>
      <c r="D8" s="67">
        <f t="shared" si="4"/>
        <v>30</v>
      </c>
      <c r="E8" s="65">
        <f t="shared" si="0"/>
        <v>130.43478260869566</v>
      </c>
      <c r="F8" s="67">
        <f t="shared" si="4"/>
        <v>25</v>
      </c>
      <c r="G8" s="67">
        <f t="shared" si="4"/>
        <v>30</v>
      </c>
      <c r="H8" s="65">
        <f t="shared" si="1"/>
        <v>120</v>
      </c>
      <c r="I8" s="67">
        <f>I196</f>
        <v>30</v>
      </c>
      <c r="J8" s="67">
        <f>J196</f>
        <v>30</v>
      </c>
      <c r="K8" s="65">
        <f t="shared" si="2"/>
        <v>100</v>
      </c>
      <c r="L8" s="67">
        <f t="shared" si="4"/>
        <v>30</v>
      </c>
      <c r="M8" s="65">
        <f>IF(G8=0,0,L8/G8*100)</f>
        <v>100</v>
      </c>
      <c r="N8" s="67">
        <f t="shared" si="4"/>
        <v>30</v>
      </c>
      <c r="O8" s="65">
        <f t="shared" si="3"/>
        <v>100</v>
      </c>
      <c r="P8" s="67">
        <f t="shared" si="4"/>
        <v>30</v>
      </c>
      <c r="Q8" s="65">
        <f t="shared" si="3"/>
        <v>100</v>
      </c>
      <c r="R8" s="67">
        <f>R196</f>
        <v>30</v>
      </c>
      <c r="S8" s="65">
        <f>IF(P8=0,0,R8/P8*100)</f>
        <v>100</v>
      </c>
    </row>
    <row r="9" spans="1:19" s="60" customFormat="1" ht="22.5">
      <c r="A9" s="61" t="s">
        <v>54</v>
      </c>
      <c r="B9" s="67"/>
      <c r="C9" s="67"/>
      <c r="D9" s="67"/>
      <c r="E9" s="65">
        <f t="shared" si="0"/>
        <v>0</v>
      </c>
      <c r="F9" s="67"/>
      <c r="G9" s="67"/>
      <c r="H9" s="65">
        <f t="shared" si="1"/>
        <v>0</v>
      </c>
      <c r="I9" s="67"/>
      <c r="J9" s="67"/>
      <c r="K9" s="65">
        <f t="shared" si="2"/>
        <v>0</v>
      </c>
      <c r="L9" s="67"/>
      <c r="M9" s="65"/>
      <c r="N9" s="67"/>
      <c r="O9" s="65"/>
      <c r="P9" s="67"/>
      <c r="Q9" s="65"/>
      <c r="R9" s="67"/>
      <c r="S9" s="65"/>
    </row>
    <row r="10" spans="1:19" s="60" customFormat="1" ht="22.5">
      <c r="A10" s="61" t="s">
        <v>55</v>
      </c>
      <c r="B10" s="67">
        <f>B39+B105+B150+B184</f>
        <v>688</v>
      </c>
      <c r="C10" s="67">
        <f>C39+C105+C150+C184</f>
        <v>465</v>
      </c>
      <c r="D10" s="67">
        <f>D39+D105+D150+D184</f>
        <v>50</v>
      </c>
      <c r="E10" s="65">
        <f t="shared" si="0"/>
        <v>10.75268817204301</v>
      </c>
      <c r="F10" s="67">
        <f>F39+F105+F150+F184</f>
        <v>355</v>
      </c>
      <c r="G10" s="67">
        <f>G39+G105+G150+G184</f>
        <v>50</v>
      </c>
      <c r="H10" s="65">
        <f t="shared" si="1"/>
        <v>14.084507042253522</v>
      </c>
      <c r="I10" s="67">
        <f>I39+I105+I150+I184</f>
        <v>50</v>
      </c>
      <c r="J10" s="67">
        <f>J39+J105+J150+J184</f>
        <v>50</v>
      </c>
      <c r="K10" s="65">
        <f t="shared" si="2"/>
        <v>100</v>
      </c>
      <c r="L10" s="67">
        <f>L39+L105+L150+L184</f>
        <v>50</v>
      </c>
      <c r="M10" s="65">
        <f>IF(G10=0,0,L10/G10*100)</f>
        <v>100</v>
      </c>
      <c r="N10" s="67">
        <f>N39+N105+N150+N184</f>
        <v>52</v>
      </c>
      <c r="O10" s="65">
        <f t="shared" si="3"/>
        <v>104</v>
      </c>
      <c r="P10" s="67">
        <f>P39+P105+P150+P184</f>
        <v>55</v>
      </c>
      <c r="Q10" s="65">
        <f t="shared" si="3"/>
        <v>105.76923076923077</v>
      </c>
      <c r="R10" s="67">
        <f>R39+R105+R150+R184</f>
        <v>55</v>
      </c>
      <c r="S10" s="65">
        <f>IF(P10=0,0,R10/P10*100)</f>
        <v>100</v>
      </c>
    </row>
    <row r="11" spans="1:19" ht="12.75">
      <c r="A11" s="39" t="s">
        <v>56</v>
      </c>
      <c r="B11" s="66"/>
      <c r="C11" s="69"/>
      <c r="D11" s="69"/>
      <c r="E11" s="65">
        <f t="shared" si="0"/>
        <v>0</v>
      </c>
      <c r="F11" s="69"/>
      <c r="G11" s="69"/>
      <c r="H11" s="65">
        <f t="shared" si="1"/>
        <v>0</v>
      </c>
      <c r="I11" s="69"/>
      <c r="J11" s="69"/>
      <c r="K11" s="65">
        <f t="shared" si="2"/>
        <v>0</v>
      </c>
      <c r="L11" s="69"/>
      <c r="M11" s="70"/>
      <c r="N11" s="69"/>
      <c r="O11" s="70"/>
      <c r="P11" s="69"/>
      <c r="Q11" s="70"/>
      <c r="R11" s="69"/>
      <c r="S11" s="70"/>
    </row>
    <row r="12" spans="1:19" ht="22.5">
      <c r="A12" s="39" t="s">
        <v>57</v>
      </c>
      <c r="B12" s="66">
        <f>B40+B184</f>
        <v>600</v>
      </c>
      <c r="C12" s="71">
        <f>C40+C184</f>
        <v>425</v>
      </c>
      <c r="D12" s="71">
        <f>D40+D184</f>
        <v>0</v>
      </c>
      <c r="E12" s="72">
        <f t="shared" si="0"/>
        <v>0</v>
      </c>
      <c r="F12" s="71">
        <f>F40+F184</f>
        <v>315</v>
      </c>
      <c r="G12" s="71">
        <f>G40+G184</f>
        <v>0</v>
      </c>
      <c r="H12" s="72">
        <f t="shared" si="1"/>
        <v>0</v>
      </c>
      <c r="I12" s="71">
        <f>I40+I184</f>
        <v>0</v>
      </c>
      <c r="J12" s="71">
        <f>J40+J184</f>
        <v>0</v>
      </c>
      <c r="K12" s="72">
        <f t="shared" si="2"/>
        <v>0</v>
      </c>
      <c r="L12" s="71">
        <f>L40+L184</f>
        <v>0</v>
      </c>
      <c r="M12" s="72">
        <f>IF(G12=0,0,L12/G12*100)</f>
        <v>0</v>
      </c>
      <c r="N12" s="71">
        <f>N40+N184</f>
        <v>0</v>
      </c>
      <c r="O12" s="72">
        <f t="shared" si="3"/>
        <v>0</v>
      </c>
      <c r="P12" s="71">
        <f>P40+P184</f>
        <v>0</v>
      </c>
      <c r="Q12" s="72">
        <f t="shared" si="3"/>
        <v>0</v>
      </c>
      <c r="R12" s="71">
        <f>R40+R184</f>
        <v>0</v>
      </c>
      <c r="S12" s="72">
        <f>IF(P12=0,0,R12/P12*100)</f>
        <v>0</v>
      </c>
    </row>
    <row r="13" spans="1:19" ht="12.75">
      <c r="A13" s="39" t="s">
        <v>58</v>
      </c>
      <c r="B13" s="66"/>
      <c r="C13" s="71"/>
      <c r="D13" s="71"/>
      <c r="E13" s="72">
        <f t="shared" si="0"/>
        <v>0</v>
      </c>
      <c r="F13" s="71"/>
      <c r="G13" s="71"/>
      <c r="H13" s="72">
        <f t="shared" si="1"/>
        <v>0</v>
      </c>
      <c r="I13" s="71"/>
      <c r="J13" s="71"/>
      <c r="K13" s="72">
        <f t="shared" si="2"/>
        <v>0</v>
      </c>
      <c r="L13" s="71"/>
      <c r="M13" s="72">
        <f>IF(G13=0,0,L13/G13*100)</f>
        <v>0</v>
      </c>
      <c r="N13" s="71"/>
      <c r="O13" s="72">
        <f t="shared" si="3"/>
        <v>0</v>
      </c>
      <c r="P13" s="71"/>
      <c r="Q13" s="72">
        <f t="shared" si="3"/>
        <v>0</v>
      </c>
      <c r="R13" s="71"/>
      <c r="S13" s="72">
        <f>IF(P13=0,0,R13/P13*100)</f>
        <v>0</v>
      </c>
    </row>
    <row r="14" spans="1:19" ht="22.5">
      <c r="A14" s="39" t="s">
        <v>59</v>
      </c>
      <c r="B14" s="66">
        <f>B151</f>
        <v>50</v>
      </c>
      <c r="C14" s="71">
        <f>C151</f>
        <v>40</v>
      </c>
      <c r="D14" s="71">
        <f>D151</f>
        <v>50</v>
      </c>
      <c r="E14" s="72">
        <f t="shared" si="0"/>
        <v>125</v>
      </c>
      <c r="F14" s="71">
        <f>F151</f>
        <v>40</v>
      </c>
      <c r="G14" s="71">
        <f>G151</f>
        <v>50</v>
      </c>
      <c r="H14" s="72">
        <f t="shared" si="1"/>
        <v>125</v>
      </c>
      <c r="I14" s="71">
        <f>I151</f>
        <v>50</v>
      </c>
      <c r="J14" s="71">
        <f>J151</f>
        <v>50</v>
      </c>
      <c r="K14" s="72">
        <f t="shared" si="2"/>
        <v>100</v>
      </c>
      <c r="L14" s="71">
        <f>L151</f>
        <v>50</v>
      </c>
      <c r="M14" s="72">
        <f>IF(G14=0,0,L14/G14*100)</f>
        <v>100</v>
      </c>
      <c r="N14" s="71">
        <f>N151</f>
        <v>52</v>
      </c>
      <c r="O14" s="72">
        <f t="shared" si="3"/>
        <v>104</v>
      </c>
      <c r="P14" s="71">
        <f>P151</f>
        <v>55</v>
      </c>
      <c r="Q14" s="72">
        <f t="shared" si="3"/>
        <v>105.76923076923077</v>
      </c>
      <c r="R14" s="71">
        <f>R151</f>
        <v>55</v>
      </c>
      <c r="S14" s="72">
        <f>IF(P14=0,0,R14/P14*100)</f>
        <v>100</v>
      </c>
    </row>
    <row r="15" spans="1:19" ht="22.5">
      <c r="A15" s="39" t="s">
        <v>60</v>
      </c>
      <c r="B15" s="66"/>
      <c r="C15" s="71"/>
      <c r="D15" s="71"/>
      <c r="E15" s="72">
        <f t="shared" si="0"/>
        <v>0</v>
      </c>
      <c r="F15" s="71"/>
      <c r="G15" s="71"/>
      <c r="H15" s="72">
        <f t="shared" si="1"/>
        <v>0</v>
      </c>
      <c r="I15" s="71"/>
      <c r="J15" s="71"/>
      <c r="K15" s="72">
        <f t="shared" si="2"/>
        <v>0</v>
      </c>
      <c r="L15" s="71"/>
      <c r="M15" s="72"/>
      <c r="N15" s="71"/>
      <c r="O15" s="72"/>
      <c r="P15" s="71"/>
      <c r="Q15" s="72"/>
      <c r="R15" s="71"/>
      <c r="S15" s="72"/>
    </row>
    <row r="16" spans="1:19" ht="45">
      <c r="A16" s="39" t="s">
        <v>61</v>
      </c>
      <c r="B16" s="66"/>
      <c r="C16" s="71"/>
      <c r="D16" s="71"/>
      <c r="E16" s="72">
        <f t="shared" si="0"/>
        <v>0</v>
      </c>
      <c r="F16" s="71"/>
      <c r="G16" s="71"/>
      <c r="H16" s="72">
        <f t="shared" si="1"/>
        <v>0</v>
      </c>
      <c r="I16" s="71"/>
      <c r="J16" s="71"/>
      <c r="K16" s="72">
        <f t="shared" si="2"/>
        <v>0</v>
      </c>
      <c r="L16" s="71"/>
      <c r="M16" s="72"/>
      <c r="N16" s="71"/>
      <c r="O16" s="72"/>
      <c r="P16" s="71"/>
      <c r="Q16" s="72"/>
      <c r="R16" s="71"/>
      <c r="S16" s="72"/>
    </row>
    <row r="17" spans="1:19" ht="12.75">
      <c r="A17" s="39" t="s">
        <v>165</v>
      </c>
      <c r="B17" s="66">
        <f>B106</f>
        <v>38</v>
      </c>
      <c r="C17" s="71">
        <f>C106</f>
        <v>0</v>
      </c>
      <c r="D17" s="71">
        <f>D106</f>
        <v>0</v>
      </c>
      <c r="E17" s="72">
        <f t="shared" si="0"/>
        <v>0</v>
      </c>
      <c r="F17" s="71">
        <f>F106</f>
        <v>0</v>
      </c>
      <c r="G17" s="71">
        <f>G106</f>
        <v>0</v>
      </c>
      <c r="H17" s="72">
        <f t="shared" si="1"/>
        <v>0</v>
      </c>
      <c r="I17" s="71">
        <f>I106</f>
        <v>0</v>
      </c>
      <c r="J17" s="71">
        <f>J106</f>
        <v>0</v>
      </c>
      <c r="K17" s="72">
        <f t="shared" si="2"/>
        <v>0</v>
      </c>
      <c r="L17" s="71">
        <f>L106</f>
        <v>0</v>
      </c>
      <c r="M17" s="72">
        <f aca="true" t="shared" si="5" ref="M17:M23">IF(G17=0,0,L17/G17*100)</f>
        <v>0</v>
      </c>
      <c r="N17" s="71">
        <f>N106</f>
        <v>0</v>
      </c>
      <c r="O17" s="72">
        <f t="shared" si="3"/>
        <v>0</v>
      </c>
      <c r="P17" s="71">
        <f>P106</f>
        <v>0</v>
      </c>
      <c r="Q17" s="72">
        <f t="shared" si="3"/>
        <v>0</v>
      </c>
      <c r="R17" s="71">
        <f>R106</f>
        <v>0</v>
      </c>
      <c r="S17" s="72">
        <f aca="true" t="shared" si="6" ref="S17:S23">IF(P17=0,0,R17/P17*100)</f>
        <v>0</v>
      </c>
    </row>
    <row r="18" spans="1:19" ht="12.75">
      <c r="A18" s="39" t="s">
        <v>166</v>
      </c>
      <c r="B18" s="66">
        <f>B108</f>
        <v>0</v>
      </c>
      <c r="C18" s="71">
        <f>C108</f>
        <v>0</v>
      </c>
      <c r="D18" s="71">
        <f>D108</f>
        <v>0</v>
      </c>
      <c r="E18" s="72">
        <f t="shared" si="0"/>
        <v>0</v>
      </c>
      <c r="F18" s="71">
        <f>F108</f>
        <v>0</v>
      </c>
      <c r="G18" s="71">
        <f>G108</f>
        <v>0</v>
      </c>
      <c r="H18" s="72">
        <f t="shared" si="1"/>
        <v>0</v>
      </c>
      <c r="I18" s="71">
        <f>I108</f>
        <v>0</v>
      </c>
      <c r="J18" s="71">
        <f>J108</f>
        <v>0</v>
      </c>
      <c r="K18" s="72">
        <f t="shared" si="2"/>
        <v>0</v>
      </c>
      <c r="L18" s="71">
        <f>L108</f>
        <v>0</v>
      </c>
      <c r="M18" s="72">
        <f t="shared" si="5"/>
        <v>0</v>
      </c>
      <c r="N18" s="71">
        <f>N108</f>
        <v>0</v>
      </c>
      <c r="O18" s="72">
        <f t="shared" si="3"/>
        <v>0</v>
      </c>
      <c r="P18" s="71">
        <f>P108</f>
        <v>0</v>
      </c>
      <c r="Q18" s="72">
        <f t="shared" si="3"/>
        <v>0</v>
      </c>
      <c r="R18" s="71">
        <f>R108</f>
        <v>0</v>
      </c>
      <c r="S18" s="72">
        <f t="shared" si="6"/>
        <v>0</v>
      </c>
    </row>
    <row r="19" spans="1:19" s="60" customFormat="1" ht="45">
      <c r="A19" s="61" t="s">
        <v>62</v>
      </c>
      <c r="B19" s="67">
        <f>B43+B110+B137+B147+B179+B77</f>
        <v>180</v>
      </c>
      <c r="C19" s="67">
        <f>C43+C110+C137+C147+C179+C77</f>
        <v>159</v>
      </c>
      <c r="D19" s="67">
        <f>D43+D110+D137+D147+D179+D77</f>
        <v>160</v>
      </c>
      <c r="E19" s="65">
        <f t="shared" si="0"/>
        <v>100.62893081761007</v>
      </c>
      <c r="F19" s="67">
        <f>F43+F110+F137+F147+F179+F77</f>
        <v>160</v>
      </c>
      <c r="G19" s="67">
        <f>G43+G110+G137+G147+G179+G77</f>
        <v>165</v>
      </c>
      <c r="H19" s="65">
        <f t="shared" si="1"/>
        <v>103.125</v>
      </c>
      <c r="I19" s="67">
        <f>I43+I110+I137+I147+I179+I77</f>
        <v>160</v>
      </c>
      <c r="J19" s="67">
        <f>J43+J110+J137+J147+J179+J77</f>
        <v>161</v>
      </c>
      <c r="K19" s="65">
        <f t="shared" si="2"/>
        <v>100.62500000000001</v>
      </c>
      <c r="L19" s="67">
        <f>L43+L110+L137+L147+L179+L77</f>
        <v>167</v>
      </c>
      <c r="M19" s="65">
        <f t="shared" si="5"/>
        <v>101.21212121212122</v>
      </c>
      <c r="N19" s="67">
        <f>N43+N110+N137+N147+N179+N77</f>
        <v>167</v>
      </c>
      <c r="O19" s="65">
        <f t="shared" si="3"/>
        <v>100</v>
      </c>
      <c r="P19" s="67">
        <f>P43+P110+P137+P147+P179+P77</f>
        <v>167</v>
      </c>
      <c r="Q19" s="65">
        <f t="shared" si="3"/>
        <v>100</v>
      </c>
      <c r="R19" s="67">
        <f>R43+R110+R137+R147+R179+R77</f>
        <v>173</v>
      </c>
      <c r="S19" s="65">
        <f t="shared" si="6"/>
        <v>103.59281437125749</v>
      </c>
    </row>
    <row r="20" spans="1:19" s="60" customFormat="1" ht="12.75">
      <c r="A20" s="61" t="s">
        <v>39</v>
      </c>
      <c r="B20" s="67">
        <f>B126+B153</f>
        <v>174</v>
      </c>
      <c r="C20" s="67">
        <f>C126+C153</f>
        <v>98</v>
      </c>
      <c r="D20" s="67">
        <f>D126+D153</f>
        <v>70</v>
      </c>
      <c r="E20" s="65">
        <f t="shared" si="0"/>
        <v>71.42857142857143</v>
      </c>
      <c r="F20" s="67">
        <f>F126+F153</f>
        <v>110</v>
      </c>
      <c r="G20" s="67">
        <f>G126+G153</f>
        <v>100</v>
      </c>
      <c r="H20" s="65">
        <f t="shared" si="1"/>
        <v>90.9090909090909</v>
      </c>
      <c r="I20" s="67">
        <f>I126+I153</f>
        <v>70</v>
      </c>
      <c r="J20" s="67">
        <f>J126+J153</f>
        <v>70</v>
      </c>
      <c r="K20" s="65">
        <f t="shared" si="2"/>
        <v>100</v>
      </c>
      <c r="L20" s="67">
        <f>L126+L153</f>
        <v>100</v>
      </c>
      <c r="M20" s="65">
        <f t="shared" si="5"/>
        <v>100</v>
      </c>
      <c r="N20" s="67">
        <f>N126+N153</f>
        <v>100</v>
      </c>
      <c r="O20" s="65">
        <f t="shared" si="3"/>
        <v>100</v>
      </c>
      <c r="P20" s="67">
        <f>P126+P153</f>
        <v>100</v>
      </c>
      <c r="Q20" s="65">
        <f t="shared" si="3"/>
        <v>100</v>
      </c>
      <c r="R20" s="67">
        <f>R126+R153</f>
        <v>100</v>
      </c>
      <c r="S20" s="65">
        <f t="shared" si="6"/>
        <v>100</v>
      </c>
    </row>
    <row r="21" spans="1:19" s="60" customFormat="1" ht="67.5">
      <c r="A21" s="61" t="s">
        <v>63</v>
      </c>
      <c r="B21" s="67">
        <f>B54+B115+B73</f>
        <v>74</v>
      </c>
      <c r="C21" s="67">
        <f>C54+C115+C73</f>
        <v>54</v>
      </c>
      <c r="D21" s="67">
        <f>D54+D115+D73</f>
        <v>61</v>
      </c>
      <c r="E21" s="65">
        <f t="shared" si="0"/>
        <v>112.96296296296295</v>
      </c>
      <c r="F21" s="67">
        <f>F54+F115+F73</f>
        <v>76</v>
      </c>
      <c r="G21" s="67">
        <f>G54+G115+G73</f>
        <v>76</v>
      </c>
      <c r="H21" s="65">
        <f t="shared" si="1"/>
        <v>100</v>
      </c>
      <c r="I21" s="67">
        <f>I54+I115+I73</f>
        <v>61</v>
      </c>
      <c r="J21" s="67">
        <f>J54+J115+J73</f>
        <v>60</v>
      </c>
      <c r="K21" s="65">
        <f t="shared" si="2"/>
        <v>98.36065573770492</v>
      </c>
      <c r="L21" s="67">
        <f>L54+L115+L73</f>
        <v>61</v>
      </c>
      <c r="M21" s="65">
        <f t="shared" si="5"/>
        <v>80.26315789473685</v>
      </c>
      <c r="N21" s="67">
        <f>N54+N115+N73</f>
        <v>62</v>
      </c>
      <c r="O21" s="65">
        <f t="shared" si="3"/>
        <v>101.63934426229508</v>
      </c>
      <c r="P21" s="67">
        <f>P54+P115+P73</f>
        <v>62</v>
      </c>
      <c r="Q21" s="65">
        <f t="shared" si="3"/>
        <v>100</v>
      </c>
      <c r="R21" s="67">
        <f>R54+R115+R73</f>
        <v>62</v>
      </c>
      <c r="S21" s="65">
        <f t="shared" si="6"/>
        <v>100</v>
      </c>
    </row>
    <row r="22" spans="1:19" s="60" customFormat="1" ht="12.75">
      <c r="A22" s="61" t="s">
        <v>64</v>
      </c>
      <c r="B22" s="67">
        <f>B49+B59+B118</f>
        <v>232</v>
      </c>
      <c r="C22" s="67">
        <f>C49+C59+C118</f>
        <v>172</v>
      </c>
      <c r="D22" s="67">
        <f>D49+D59+D118</f>
        <v>62</v>
      </c>
      <c r="E22" s="65">
        <f t="shared" si="0"/>
        <v>36.04651162790697</v>
      </c>
      <c r="F22" s="67">
        <f>F49+F59+F118</f>
        <v>220</v>
      </c>
      <c r="G22" s="67">
        <f>G49+G59+G118</f>
        <v>265</v>
      </c>
      <c r="H22" s="65">
        <f t="shared" si="1"/>
        <v>120.45454545454545</v>
      </c>
      <c r="I22" s="67">
        <f>I49+I59+I118</f>
        <v>62</v>
      </c>
      <c r="J22" s="67">
        <f>J49+J59+J118</f>
        <v>60</v>
      </c>
      <c r="K22" s="65">
        <f t="shared" si="2"/>
        <v>96.7741935483871</v>
      </c>
      <c r="L22" s="67">
        <f>L49+L59+L118</f>
        <v>265</v>
      </c>
      <c r="M22" s="65">
        <f t="shared" si="5"/>
        <v>100</v>
      </c>
      <c r="N22" s="67">
        <f>N49+N59+N118</f>
        <v>265</v>
      </c>
      <c r="O22" s="65">
        <f t="shared" si="3"/>
        <v>100</v>
      </c>
      <c r="P22" s="67">
        <f>P49+P59+P118</f>
        <v>265</v>
      </c>
      <c r="Q22" s="65">
        <f t="shared" si="3"/>
        <v>100</v>
      </c>
      <c r="R22" s="67">
        <f>R49+R59+R118</f>
        <v>275</v>
      </c>
      <c r="S22" s="65">
        <f t="shared" si="6"/>
        <v>103.77358490566037</v>
      </c>
    </row>
    <row r="23" spans="1:19" s="60" customFormat="1" ht="25.5">
      <c r="A23" s="63" t="s">
        <v>65</v>
      </c>
      <c r="B23" s="67">
        <f>B25+B26+B27</f>
        <v>799</v>
      </c>
      <c r="C23" s="67">
        <f>C25+C26+C27</f>
        <v>724</v>
      </c>
      <c r="D23" s="67">
        <f>D25+D26+D27</f>
        <v>728</v>
      </c>
      <c r="E23" s="65">
        <f t="shared" si="0"/>
        <v>100.55248618784532</v>
      </c>
      <c r="F23" s="67">
        <f>F25+F26+F27</f>
        <v>732</v>
      </c>
      <c r="G23" s="67">
        <f>G25+G26+G27</f>
        <v>738</v>
      </c>
      <c r="H23" s="65">
        <f t="shared" si="1"/>
        <v>100.81967213114753</v>
      </c>
      <c r="I23" s="67">
        <f>I25+I26+I27</f>
        <v>728</v>
      </c>
      <c r="J23" s="67">
        <f>J25+J26+J27</f>
        <v>742</v>
      </c>
      <c r="K23" s="65">
        <f t="shared" si="2"/>
        <v>101.92307692307692</v>
      </c>
      <c r="L23" s="67">
        <f>L25+L26+L27</f>
        <v>719</v>
      </c>
      <c r="M23" s="65">
        <f t="shared" si="5"/>
        <v>97.42547425474255</v>
      </c>
      <c r="N23" s="67">
        <f>N25+N26+N27</f>
        <v>729</v>
      </c>
      <c r="O23" s="65">
        <f t="shared" si="3"/>
        <v>101.39082058414463</v>
      </c>
      <c r="P23" s="67">
        <f>P25+P26+P27</f>
        <v>729</v>
      </c>
      <c r="Q23" s="65">
        <f t="shared" si="3"/>
        <v>100</v>
      </c>
      <c r="R23" s="67">
        <f>R25+R26+R27</f>
        <v>725</v>
      </c>
      <c r="S23" s="65">
        <f t="shared" si="6"/>
        <v>99.45130315500685</v>
      </c>
    </row>
    <row r="24" spans="1:19" ht="12.75">
      <c r="A24" s="39" t="s">
        <v>40</v>
      </c>
      <c r="B24" s="66"/>
      <c r="C24" s="71"/>
      <c r="D24" s="71"/>
      <c r="E24" s="72">
        <f t="shared" si="0"/>
        <v>0</v>
      </c>
      <c r="F24" s="71"/>
      <c r="G24" s="71"/>
      <c r="H24" s="72">
        <f t="shared" si="1"/>
        <v>0</v>
      </c>
      <c r="I24" s="71"/>
      <c r="J24" s="71"/>
      <c r="K24" s="72">
        <f t="shared" si="2"/>
        <v>0</v>
      </c>
      <c r="L24" s="71"/>
      <c r="M24" s="72"/>
      <c r="N24" s="71"/>
      <c r="O24" s="72"/>
      <c r="P24" s="71"/>
      <c r="Q24" s="72"/>
      <c r="R24" s="71"/>
      <c r="S24" s="72"/>
    </row>
    <row r="25" spans="1:19" ht="12.75">
      <c r="A25" s="39" t="s">
        <v>66</v>
      </c>
      <c r="B25" s="66">
        <f>B45+B63+B69+B82+B88+B94+B99+B120+B129+B135+B145+B158+B165+B171+B181+B193+B201</f>
        <v>484</v>
      </c>
      <c r="C25" s="71">
        <f>C45+C63+C69+C82+C88+C94+C99+C120+C129+C135+C145+C158+C165+C171+C181+C193+C201</f>
        <v>445</v>
      </c>
      <c r="D25" s="71">
        <f>D45+D63+D69+D82+D88+D94+D99+D120+D129+D135+D145+D158+D165+D171+D181+D193+D201</f>
        <v>443</v>
      </c>
      <c r="E25" s="72">
        <f t="shared" si="0"/>
        <v>99.5505617977528</v>
      </c>
      <c r="F25" s="71">
        <f>F45+F63+F69+F82+F88+F94+F99+F120+F129+F135+F145+F158+F165+F171+F181+F193+F201</f>
        <v>443</v>
      </c>
      <c r="G25" s="71">
        <f>G45+G63+G69+G82+G88+G94+G99+G120+G129+G135+G145+G158+G165+G171+G181+G193+G201</f>
        <v>446</v>
      </c>
      <c r="H25" s="72">
        <f t="shared" si="1"/>
        <v>100.67720090293453</v>
      </c>
      <c r="I25" s="71">
        <f>I45+I63+I69+I82+I88+I94+I99+I120+I129+I135+I145+I158+I165+I171+I181+I193+I201</f>
        <v>443</v>
      </c>
      <c r="J25" s="71">
        <f>J45+J63+J69+J82+J88+J94+J99+J120+J129+J135+J145+J158+J165+J171+J181+J193+J201</f>
        <v>453</v>
      </c>
      <c r="K25" s="72">
        <f t="shared" si="2"/>
        <v>102.25733634311513</v>
      </c>
      <c r="L25" s="71">
        <f>L45+L63+L69+L82+L88+L94+L99+L120+L129+L135+L145+L158+L165+L171+L181+L193+L201</f>
        <v>425</v>
      </c>
      <c r="M25" s="72">
        <f aca="true" t="shared" si="7" ref="M25:M30">IF(G25=0,0,L25/G25*100)</f>
        <v>95.2914798206278</v>
      </c>
      <c r="N25" s="71">
        <f>N45+N63+N69+N82+N88+N94+N99+N120+N129+N135+N145+N158+N165+N171+N181+N193+N201</f>
        <v>425</v>
      </c>
      <c r="O25" s="72">
        <f t="shared" si="3"/>
        <v>100</v>
      </c>
      <c r="P25" s="71">
        <f>P45+P63+P69+P82+P88+P94+P99+P120+P129+P135+P145+P158+P165+P171+P181+P193+P201</f>
        <v>425</v>
      </c>
      <c r="Q25" s="72">
        <f t="shared" si="3"/>
        <v>100</v>
      </c>
      <c r="R25" s="71">
        <f>R45+R63+R69+R82+R88+R94+R99+R120+R129+R135+R145+R158+R165+R171+R181+R193+R201</f>
        <v>423</v>
      </c>
      <c r="S25" s="72">
        <f aca="true" t="shared" si="8" ref="S25:S30">IF(P25=0,0,R25/P25*100)</f>
        <v>99.52941176470588</v>
      </c>
    </row>
    <row r="26" spans="1:19" ht="22.5">
      <c r="A26" s="41" t="s">
        <v>67</v>
      </c>
      <c r="B26" s="66">
        <f>B46+B122</f>
        <v>245</v>
      </c>
      <c r="C26" s="71">
        <f>C46+C122</f>
        <v>226</v>
      </c>
      <c r="D26" s="71">
        <f>D46+D122</f>
        <v>231</v>
      </c>
      <c r="E26" s="72">
        <f t="shared" si="0"/>
        <v>102.21238938053096</v>
      </c>
      <c r="F26" s="71">
        <f>F46+F122</f>
        <v>231</v>
      </c>
      <c r="G26" s="71">
        <f>G46+G122</f>
        <v>234</v>
      </c>
      <c r="H26" s="72">
        <f t="shared" si="1"/>
        <v>101.29870129870129</v>
      </c>
      <c r="I26" s="71">
        <f>I46+I122</f>
        <v>231</v>
      </c>
      <c r="J26" s="71">
        <f>J46+J122</f>
        <v>236</v>
      </c>
      <c r="K26" s="72">
        <f t="shared" si="2"/>
        <v>102.16450216450217</v>
      </c>
      <c r="L26" s="71">
        <f>L46+L122</f>
        <v>236</v>
      </c>
      <c r="M26" s="72">
        <f t="shared" si="7"/>
        <v>100.85470085470085</v>
      </c>
      <c r="N26" s="71">
        <f>N46+N122</f>
        <v>246</v>
      </c>
      <c r="O26" s="72">
        <f t="shared" si="3"/>
        <v>104.23728813559323</v>
      </c>
      <c r="P26" s="71">
        <f>P46+P122</f>
        <v>246</v>
      </c>
      <c r="Q26" s="72">
        <f t="shared" si="3"/>
        <v>100</v>
      </c>
      <c r="R26" s="71">
        <f>R46+R122</f>
        <v>246</v>
      </c>
      <c r="S26" s="72">
        <f t="shared" si="8"/>
        <v>100</v>
      </c>
    </row>
    <row r="27" spans="1:19" ht="22.5">
      <c r="A27" s="41" t="s">
        <v>68</v>
      </c>
      <c r="B27" s="66">
        <f>B47+B57+B64+B70+B75+B83+B89+B95+B100+B121+B130+B136+B146+B159+B166+B172+B182+B194+B200</f>
        <v>70</v>
      </c>
      <c r="C27" s="71">
        <f>C47+C57+C64+C70+C75+C83+C89+C95+C100+C121+C130+C136+C146+C159+C166+C172+C182+C194+C200</f>
        <v>53</v>
      </c>
      <c r="D27" s="71">
        <f>D47+D57+D64+D70+D75+D83+D89+D95+D100+D121+D130+D136+D146+D159+D166+D172+D182+D194+D200</f>
        <v>54</v>
      </c>
      <c r="E27" s="72">
        <f t="shared" si="0"/>
        <v>101.88679245283019</v>
      </c>
      <c r="F27" s="71">
        <f>F47+F57+F64+F70+F75+F83+F89+F95+F100+F121+F130+F136+F146+F159+F166+F172+F182+F194+F200</f>
        <v>58</v>
      </c>
      <c r="G27" s="71">
        <f>G47+G57+G64+G70+G75+G83+G89+G95+G100+G121+G130+G136+G146+G159+G166+G172+G182+G194+G200</f>
        <v>58</v>
      </c>
      <c r="H27" s="72">
        <f t="shared" si="1"/>
        <v>100</v>
      </c>
      <c r="I27" s="71">
        <f>I47+I57+I64+I70+I75+I83+I89+I95+I100+I121+I130+I136+I146+I159+I166+I172+I182+I194+I200</f>
        <v>54</v>
      </c>
      <c r="J27" s="71">
        <f>J47+J57+J64+J70+J75+J83+J89+J95+J100+J121+J130+J136+J146+J159+J166+J172+J182+J194+J200</f>
        <v>53</v>
      </c>
      <c r="K27" s="72">
        <f t="shared" si="2"/>
        <v>98.14814814814815</v>
      </c>
      <c r="L27" s="71">
        <f>L47+L57+L64+L70+L75+L83+L89+L95+L100+L121+L130+L136+L146+L159+L166+L172+L182+L194+L200</f>
        <v>58</v>
      </c>
      <c r="M27" s="72">
        <f t="shared" si="7"/>
        <v>100</v>
      </c>
      <c r="N27" s="71">
        <f>N47+N57+N64+N70+N75+N83+N89+N95+N100+N121+N130+N136+N146+N159+N166+N172+N182+N194+N200</f>
        <v>58</v>
      </c>
      <c r="O27" s="72">
        <f t="shared" si="3"/>
        <v>100</v>
      </c>
      <c r="P27" s="71">
        <f>P47+P57+P64+P70+P75+P83+P89+P95+P100+P121+P130+P136+P146+P159+P166+P172+P182+P194+P200</f>
        <v>58</v>
      </c>
      <c r="Q27" s="72">
        <f t="shared" si="3"/>
        <v>100</v>
      </c>
      <c r="R27" s="71">
        <f>R47+R57+R64+R70+R75+R83+R89+R95+R100+R121+R130+R136+R146+R159+R166+R172+R182+R194+R200</f>
        <v>56</v>
      </c>
      <c r="S27" s="72">
        <f t="shared" si="8"/>
        <v>96.55172413793103</v>
      </c>
    </row>
    <row r="28" spans="1:19" s="60" customFormat="1" ht="12.75">
      <c r="A28" s="63" t="s">
        <v>41</v>
      </c>
      <c r="B28" s="67"/>
      <c r="C28" s="67"/>
      <c r="D28" s="67"/>
      <c r="E28" s="65"/>
      <c r="F28" s="67">
        <f>F112+F186+F29</f>
        <v>170</v>
      </c>
      <c r="G28" s="67">
        <f>G112+G186+G29</f>
        <v>187</v>
      </c>
      <c r="H28" s="65">
        <f t="shared" si="1"/>
        <v>110.00000000000001</v>
      </c>
      <c r="I28" s="67">
        <f>I112+I186+I29</f>
        <v>176</v>
      </c>
      <c r="J28" s="67">
        <f>J112+J186+J29</f>
        <v>177</v>
      </c>
      <c r="K28" s="65">
        <f t="shared" si="2"/>
        <v>100.56818181818181</v>
      </c>
      <c r="L28" s="67">
        <f>L112+L186+L29</f>
        <v>176</v>
      </c>
      <c r="M28" s="65">
        <f t="shared" si="7"/>
        <v>94.11764705882352</v>
      </c>
      <c r="N28" s="67">
        <f>N112+N186+N29</f>
        <v>173</v>
      </c>
      <c r="O28" s="65">
        <f t="shared" si="3"/>
        <v>98.29545454545455</v>
      </c>
      <c r="P28" s="67">
        <f>P112+P186+P29</f>
        <v>173</v>
      </c>
      <c r="Q28" s="65">
        <f t="shared" si="3"/>
        <v>100</v>
      </c>
      <c r="R28" s="67">
        <f>R112+R186+R29</f>
        <v>170</v>
      </c>
      <c r="S28" s="65">
        <f t="shared" si="8"/>
        <v>98.26589595375722</v>
      </c>
    </row>
    <row r="29" spans="1:19" s="60" customFormat="1" ht="24">
      <c r="A29" s="92" t="s">
        <v>193</v>
      </c>
      <c r="B29" s="67">
        <f>B48+B58+B65+B71+B76+B84+B90+B96+B101+B125+B131+B139+B149+B160+B167+B173+B183+B195+B199</f>
        <v>82</v>
      </c>
      <c r="C29" s="67">
        <f>C48+C58+C65+C71+C76+C84+C90+C96+C101+C125+C131+C139+C149+C160+C167+C173+C183+C195+C199</f>
        <v>67</v>
      </c>
      <c r="D29" s="67">
        <f>D48+D58+D65+D71+D76+D84+D90+D96+D101+D125+D131+D139+D149+D160+D167+D173+D183+D195+D199</f>
        <v>76</v>
      </c>
      <c r="E29" s="65">
        <f t="shared" si="0"/>
        <v>113.43283582089552</v>
      </c>
      <c r="F29" s="67">
        <f>F48+F58+F65+F71+F76+F84+F90+F96+F101+F125+F131+F139+F149+F160+F167+F173+F183+F195+F199</f>
        <v>67</v>
      </c>
      <c r="G29" s="67">
        <f>G48+G58+G65+G71+G76+G84+G90+G96+G101+G125+G131+G139+G149+G160+G167+G173+G183+G195+G199</f>
        <v>75</v>
      </c>
      <c r="H29" s="65">
        <f t="shared" si="1"/>
        <v>111.94029850746267</v>
      </c>
      <c r="I29" s="67">
        <f>I48+I58+I65+I71+I76+I84+I90+I96+I101+I125+I131+I139+I149+I160+I167+I173+I183+I195+I199</f>
        <v>76</v>
      </c>
      <c r="J29" s="67">
        <f>J48+J58+J65+J71+J76+J84+J90+J96+J101+J125+J131+J139+J149+J160+J167+J173+J183+J195+J199</f>
        <v>77</v>
      </c>
      <c r="K29" s="65">
        <f t="shared" si="2"/>
        <v>101.3157894736842</v>
      </c>
      <c r="L29" s="67">
        <f>L48+L58+L65+L71+L76+L84+L90+L96+L101+L125+L131+L139+L149+L160+L167+L173+L183+L195+L199</f>
        <v>79</v>
      </c>
      <c r="M29" s="65">
        <f t="shared" si="7"/>
        <v>105.33333333333333</v>
      </c>
      <c r="N29" s="67">
        <f>N48+N58+N65+N71+N76+N84+N90+N96+N101+N125+N131+N139+N149+N160+N167+N173+N183+N195+N199</f>
        <v>79</v>
      </c>
      <c r="O29" s="65">
        <f t="shared" si="3"/>
        <v>100</v>
      </c>
      <c r="P29" s="67">
        <f>P48+P58+P65+P71+P76+P84+P90+P96+P101+P125+P131+P139+P149+P160+P167+P173+P183+P195+P199</f>
        <v>79</v>
      </c>
      <c r="Q29" s="65">
        <f t="shared" si="3"/>
        <v>100</v>
      </c>
      <c r="R29" s="67">
        <f>R48+R58+R65+R71+R76+R84+R90+R96+R101+R125+R131+R139+R149+R160+R167+R173+R183+R195+R199</f>
        <v>75</v>
      </c>
      <c r="S29" s="65">
        <f t="shared" si="8"/>
        <v>94.9367088607595</v>
      </c>
    </row>
    <row r="30" spans="1:19" s="60" customFormat="1" ht="12.75" hidden="1">
      <c r="A30" s="63" t="s">
        <v>41</v>
      </c>
      <c r="B30" s="67">
        <f>B112+B186</f>
        <v>155</v>
      </c>
      <c r="C30" s="67">
        <f>C112+C186</f>
        <v>120</v>
      </c>
      <c r="D30" s="67">
        <f>D112+D186</f>
        <v>100</v>
      </c>
      <c r="E30" s="65">
        <f t="shared" si="0"/>
        <v>83.33333333333334</v>
      </c>
      <c r="F30" s="67">
        <f>F112+F186</f>
        <v>103</v>
      </c>
      <c r="G30" s="67">
        <f>G112+G186</f>
        <v>112</v>
      </c>
      <c r="H30" s="65">
        <f t="shared" si="1"/>
        <v>108.7378640776699</v>
      </c>
      <c r="I30" s="67">
        <f>I112+I186</f>
        <v>100</v>
      </c>
      <c r="J30" s="67">
        <f>J112+J186</f>
        <v>100</v>
      </c>
      <c r="K30" s="65">
        <f t="shared" si="2"/>
        <v>100</v>
      </c>
      <c r="L30" s="67">
        <f>L112+L186</f>
        <v>97</v>
      </c>
      <c r="M30" s="65">
        <f t="shared" si="7"/>
        <v>86.60714285714286</v>
      </c>
      <c r="N30" s="67">
        <f>N112+N186</f>
        <v>94</v>
      </c>
      <c r="O30" s="65">
        <f t="shared" si="3"/>
        <v>96.90721649484536</v>
      </c>
      <c r="P30" s="67">
        <f>P112+P186</f>
        <v>94</v>
      </c>
      <c r="Q30" s="65">
        <f t="shared" si="3"/>
        <v>100</v>
      </c>
      <c r="R30" s="67">
        <f>R112+R186</f>
        <v>95</v>
      </c>
      <c r="S30" s="65">
        <f t="shared" si="8"/>
        <v>101.06382978723406</v>
      </c>
    </row>
    <row r="31" spans="1:19" ht="12.75">
      <c r="A31" s="42"/>
      <c r="B31" s="66"/>
      <c r="C31" s="69"/>
      <c r="D31" s="69"/>
      <c r="E31" s="65"/>
      <c r="F31" s="69"/>
      <c r="G31" s="90"/>
      <c r="H31" s="65"/>
      <c r="I31" s="69"/>
      <c r="J31" s="90"/>
      <c r="K31" s="65"/>
      <c r="L31" s="69"/>
      <c r="M31" s="70"/>
      <c r="N31" s="69"/>
      <c r="O31" s="70"/>
      <c r="P31" s="69"/>
      <c r="Q31" s="70"/>
      <c r="R31" s="69"/>
      <c r="S31" s="70"/>
    </row>
    <row r="32" spans="1:19" ht="12.75">
      <c r="A32" s="36" t="s">
        <v>42</v>
      </c>
      <c r="B32" s="66"/>
      <c r="C32" s="69"/>
      <c r="D32" s="69"/>
      <c r="E32" s="65">
        <f t="shared" si="0"/>
        <v>0</v>
      </c>
      <c r="F32" s="69"/>
      <c r="G32" s="69"/>
      <c r="H32" s="65">
        <f t="shared" si="1"/>
        <v>0</v>
      </c>
      <c r="I32" s="69"/>
      <c r="J32" s="69"/>
      <c r="K32" s="65">
        <f t="shared" si="2"/>
        <v>0</v>
      </c>
      <c r="L32" s="69"/>
      <c r="M32" s="70"/>
      <c r="N32" s="69"/>
      <c r="O32" s="70"/>
      <c r="P32" s="69"/>
      <c r="Q32" s="70"/>
      <c r="R32" s="69"/>
      <c r="S32" s="70"/>
    </row>
    <row r="33" spans="1:19" ht="12.75">
      <c r="A33" s="43" t="s">
        <v>37</v>
      </c>
      <c r="B33" s="66"/>
      <c r="C33" s="69"/>
      <c r="D33" s="69"/>
      <c r="E33" s="65">
        <f t="shared" si="0"/>
        <v>0</v>
      </c>
      <c r="F33" s="69"/>
      <c r="G33" s="69"/>
      <c r="H33" s="65">
        <f t="shared" si="1"/>
        <v>0</v>
      </c>
      <c r="I33" s="69"/>
      <c r="J33" s="69"/>
      <c r="K33" s="65">
        <f t="shared" si="2"/>
        <v>0</v>
      </c>
      <c r="L33" s="69"/>
      <c r="M33" s="70"/>
      <c r="N33" s="69"/>
      <c r="O33" s="70"/>
      <c r="P33" s="69"/>
      <c r="Q33" s="70"/>
      <c r="R33" s="69"/>
      <c r="S33" s="70"/>
    </row>
    <row r="34" spans="1:19" ht="12.75">
      <c r="A34" s="36" t="s">
        <v>50</v>
      </c>
      <c r="B34" s="66"/>
      <c r="C34" s="69"/>
      <c r="D34" s="69"/>
      <c r="E34" s="65">
        <f t="shared" si="0"/>
        <v>0</v>
      </c>
      <c r="F34" s="69"/>
      <c r="G34" s="69"/>
      <c r="H34" s="65">
        <f t="shared" si="1"/>
        <v>0</v>
      </c>
      <c r="I34" s="69"/>
      <c r="J34" s="69"/>
      <c r="K34" s="65">
        <f t="shared" si="2"/>
        <v>0</v>
      </c>
      <c r="L34" s="69"/>
      <c r="M34" s="70"/>
      <c r="N34" s="69"/>
      <c r="O34" s="70"/>
      <c r="P34" s="69"/>
      <c r="Q34" s="70"/>
      <c r="R34" s="69"/>
      <c r="S34" s="70"/>
    </row>
    <row r="35" spans="1:19" s="60" customFormat="1" ht="12.75">
      <c r="A35" s="62" t="s">
        <v>79</v>
      </c>
      <c r="B35" s="67">
        <f>B36+B39+B43+B45+B46+B47+B48+B49</f>
        <v>892</v>
      </c>
      <c r="C35" s="67">
        <f>C36+C39+C43+C45+C46+C47+C48+C49</f>
        <v>670</v>
      </c>
      <c r="D35" s="67">
        <f>D36+D39+D43+D45+D46+D47+D48+D49</f>
        <v>383</v>
      </c>
      <c r="E35" s="65">
        <f t="shared" si="0"/>
        <v>57.16417910447761</v>
      </c>
      <c r="F35" s="67">
        <f>F36+F39+F43+F45+F46+F47+F48+F49</f>
        <v>596</v>
      </c>
      <c r="G35" s="67">
        <f>G36+G39+G43+G45+G46+G47+G48+G49</f>
        <v>556</v>
      </c>
      <c r="H35" s="65">
        <f t="shared" si="1"/>
        <v>93.28859060402685</v>
      </c>
      <c r="I35" s="67">
        <f>I36+I39+I43+I45+I46+I47+I48+I49</f>
        <v>383</v>
      </c>
      <c r="J35" s="67">
        <f>J36+J39+J43+J45+J46+J47+J48+J49</f>
        <v>393</v>
      </c>
      <c r="K35" s="65">
        <f t="shared" si="2"/>
        <v>102.61096605744125</v>
      </c>
      <c r="L35" s="67">
        <f>L36+L39+L43+L45+L46+L47+L48+L49</f>
        <v>547</v>
      </c>
      <c r="M35" s="65">
        <f aca="true" t="shared" si="9" ref="M35:M66">IF(G35=0,0,L35/G35*100)</f>
        <v>98.38129496402878</v>
      </c>
      <c r="N35" s="67">
        <f>N36+N39+N43+N45+N46+N47+N48+N49</f>
        <v>547</v>
      </c>
      <c r="O35" s="65">
        <f t="shared" si="3"/>
        <v>100</v>
      </c>
      <c r="P35" s="67">
        <f>P36+P39+P43+P45+P46+P47+P48+P49</f>
        <v>547</v>
      </c>
      <c r="Q35" s="65">
        <f t="shared" si="3"/>
        <v>100</v>
      </c>
      <c r="R35" s="67">
        <f>R36+R39+R43+R45+R46+R47+R48+R49</f>
        <v>562</v>
      </c>
      <c r="S35" s="65">
        <f aca="true" t="shared" si="10" ref="S35:S98">IF(P35=0,0,R35/P35*100)</f>
        <v>102.74223034734918</v>
      </c>
    </row>
    <row r="36" spans="1:19" ht="12.75">
      <c r="A36" s="44" t="s">
        <v>80</v>
      </c>
      <c r="B36" s="66">
        <f>B37+B38</f>
        <v>352</v>
      </c>
      <c r="C36" s="71">
        <f>C37+C38</f>
        <v>240</v>
      </c>
      <c r="D36" s="71">
        <f>D37+D38</f>
        <v>233</v>
      </c>
      <c r="E36" s="72">
        <f t="shared" si="0"/>
        <v>97.08333333333333</v>
      </c>
      <c r="F36" s="71">
        <f>F37+F38</f>
        <v>205</v>
      </c>
      <c r="G36" s="71">
        <f>G37+G38</f>
        <v>200</v>
      </c>
      <c r="H36" s="72">
        <f t="shared" si="1"/>
        <v>97.5609756097561</v>
      </c>
      <c r="I36" s="71">
        <f>I37+I38</f>
        <v>233</v>
      </c>
      <c r="J36" s="71">
        <f>J37+J38</f>
        <v>241</v>
      </c>
      <c r="K36" s="72">
        <f t="shared" si="2"/>
        <v>103.43347639484979</v>
      </c>
      <c r="L36" s="71">
        <f>L37+L38</f>
        <v>190</v>
      </c>
      <c r="M36" s="72">
        <f t="shared" si="9"/>
        <v>95</v>
      </c>
      <c r="N36" s="71">
        <f>N37+N38</f>
        <v>190</v>
      </c>
      <c r="O36" s="72">
        <f t="shared" si="3"/>
        <v>100</v>
      </c>
      <c r="P36" s="71">
        <f>P37+P38</f>
        <v>190</v>
      </c>
      <c r="Q36" s="72">
        <f t="shared" si="3"/>
        <v>100</v>
      </c>
      <c r="R36" s="71">
        <f>R37+R38</f>
        <v>190</v>
      </c>
      <c r="S36" s="72">
        <f t="shared" si="10"/>
        <v>100</v>
      </c>
    </row>
    <row r="37" spans="1:19" ht="12.75">
      <c r="A37" s="43" t="s">
        <v>81</v>
      </c>
      <c r="B37" s="40"/>
      <c r="C37" s="73"/>
      <c r="D37" s="73"/>
      <c r="E37" s="72">
        <f t="shared" si="0"/>
        <v>0</v>
      </c>
      <c r="F37" s="73"/>
      <c r="G37" s="73"/>
      <c r="H37" s="72">
        <f t="shared" si="1"/>
        <v>0</v>
      </c>
      <c r="I37" s="73"/>
      <c r="J37" s="73"/>
      <c r="K37" s="72">
        <f t="shared" si="2"/>
        <v>0</v>
      </c>
      <c r="L37" s="73"/>
      <c r="M37" s="72">
        <f t="shared" si="9"/>
        <v>0</v>
      </c>
      <c r="N37" s="74"/>
      <c r="O37" s="72">
        <f t="shared" si="3"/>
        <v>0</v>
      </c>
      <c r="P37" s="74"/>
      <c r="Q37" s="72">
        <f t="shared" si="3"/>
        <v>0</v>
      </c>
      <c r="R37" s="74"/>
      <c r="S37" s="72">
        <f t="shared" si="10"/>
        <v>0</v>
      </c>
    </row>
    <row r="38" spans="1:19" ht="12.75">
      <c r="A38" s="37" t="s">
        <v>82</v>
      </c>
      <c r="B38" s="40">
        <v>352</v>
      </c>
      <c r="C38" s="73">
        <v>240</v>
      </c>
      <c r="D38" s="73">
        <v>233</v>
      </c>
      <c r="E38" s="72">
        <f t="shared" si="0"/>
        <v>97.08333333333333</v>
      </c>
      <c r="F38" s="73">
        <v>205</v>
      </c>
      <c r="G38" s="73">
        <v>200</v>
      </c>
      <c r="H38" s="72">
        <f t="shared" si="1"/>
        <v>97.5609756097561</v>
      </c>
      <c r="I38" s="73">
        <v>233</v>
      </c>
      <c r="J38" s="73">
        <v>241</v>
      </c>
      <c r="K38" s="72">
        <f t="shared" si="2"/>
        <v>103.43347639484979</v>
      </c>
      <c r="L38" s="73">
        <v>190</v>
      </c>
      <c r="M38" s="72">
        <f t="shared" si="9"/>
        <v>95</v>
      </c>
      <c r="N38" s="74">
        <v>190</v>
      </c>
      <c r="O38" s="72">
        <f t="shared" si="3"/>
        <v>100</v>
      </c>
      <c r="P38" s="74">
        <v>190</v>
      </c>
      <c r="Q38" s="72">
        <f t="shared" si="3"/>
        <v>100</v>
      </c>
      <c r="R38" s="74">
        <v>190</v>
      </c>
      <c r="S38" s="72">
        <f t="shared" si="10"/>
        <v>100</v>
      </c>
    </row>
    <row r="39" spans="1:19" ht="12.75">
      <c r="A39" s="45" t="s">
        <v>83</v>
      </c>
      <c r="B39" s="66">
        <f aca="true" t="shared" si="11" ref="B39:R39">B40</f>
        <v>200</v>
      </c>
      <c r="C39" s="71">
        <f t="shared" si="11"/>
        <v>165</v>
      </c>
      <c r="D39" s="71">
        <f t="shared" si="11"/>
        <v>0</v>
      </c>
      <c r="E39" s="72">
        <f t="shared" si="0"/>
        <v>0</v>
      </c>
      <c r="F39" s="71">
        <f t="shared" si="11"/>
        <v>65</v>
      </c>
      <c r="G39" s="71">
        <f t="shared" si="11"/>
        <v>0</v>
      </c>
      <c r="H39" s="72">
        <f t="shared" si="1"/>
        <v>0</v>
      </c>
      <c r="I39" s="71">
        <f t="shared" si="11"/>
        <v>0</v>
      </c>
      <c r="J39" s="71">
        <f t="shared" si="11"/>
        <v>0</v>
      </c>
      <c r="K39" s="72">
        <f t="shared" si="2"/>
        <v>0</v>
      </c>
      <c r="L39" s="71">
        <f t="shared" si="11"/>
        <v>0</v>
      </c>
      <c r="M39" s="72">
        <f t="shared" si="9"/>
        <v>0</v>
      </c>
      <c r="N39" s="71">
        <f t="shared" si="11"/>
        <v>0</v>
      </c>
      <c r="O39" s="72">
        <f t="shared" si="3"/>
        <v>0</v>
      </c>
      <c r="P39" s="71">
        <f t="shared" si="11"/>
        <v>0</v>
      </c>
      <c r="Q39" s="72">
        <f t="shared" si="3"/>
        <v>0</v>
      </c>
      <c r="R39" s="71">
        <f t="shared" si="11"/>
        <v>0</v>
      </c>
      <c r="S39" s="72">
        <f t="shared" si="10"/>
        <v>0</v>
      </c>
    </row>
    <row r="40" spans="1:19" ht="12.75">
      <c r="A40" s="46" t="s">
        <v>84</v>
      </c>
      <c r="B40" s="66">
        <f>B41+B42</f>
        <v>200</v>
      </c>
      <c r="C40" s="71">
        <f>C41+C42</f>
        <v>165</v>
      </c>
      <c r="D40" s="71">
        <f>D41+D42</f>
        <v>0</v>
      </c>
      <c r="E40" s="72">
        <f t="shared" si="0"/>
        <v>0</v>
      </c>
      <c r="F40" s="71">
        <f>F41+F42</f>
        <v>65</v>
      </c>
      <c r="G40" s="71">
        <f>G41+G42</f>
        <v>0</v>
      </c>
      <c r="H40" s="72">
        <f t="shared" si="1"/>
        <v>0</v>
      </c>
      <c r="I40" s="71">
        <f>I41+I42</f>
        <v>0</v>
      </c>
      <c r="J40" s="71">
        <f>J41+J42</f>
        <v>0</v>
      </c>
      <c r="K40" s="72">
        <f t="shared" si="2"/>
        <v>0</v>
      </c>
      <c r="L40" s="71">
        <f>L41+L42</f>
        <v>0</v>
      </c>
      <c r="M40" s="72">
        <f t="shared" si="9"/>
        <v>0</v>
      </c>
      <c r="N40" s="71">
        <f>N41+N42</f>
        <v>0</v>
      </c>
      <c r="O40" s="72">
        <f t="shared" si="3"/>
        <v>0</v>
      </c>
      <c r="P40" s="71">
        <f>P41+P42</f>
        <v>0</v>
      </c>
      <c r="Q40" s="72">
        <f t="shared" si="3"/>
        <v>0</v>
      </c>
      <c r="R40" s="71">
        <f>R41+R42</f>
        <v>0</v>
      </c>
      <c r="S40" s="72">
        <f t="shared" si="10"/>
        <v>0</v>
      </c>
    </row>
    <row r="41" spans="1:19" ht="12.75">
      <c r="A41" s="36" t="s">
        <v>85</v>
      </c>
      <c r="B41" s="40">
        <v>200</v>
      </c>
      <c r="C41" s="73"/>
      <c r="D41" s="73"/>
      <c r="E41" s="72">
        <f t="shared" si="0"/>
        <v>0</v>
      </c>
      <c r="F41" s="73"/>
      <c r="G41" s="73"/>
      <c r="H41" s="72">
        <f t="shared" si="1"/>
        <v>0</v>
      </c>
      <c r="I41" s="73"/>
      <c r="J41" s="73"/>
      <c r="K41" s="72">
        <f t="shared" si="2"/>
        <v>0</v>
      </c>
      <c r="L41" s="74"/>
      <c r="M41" s="72">
        <f t="shared" si="9"/>
        <v>0</v>
      </c>
      <c r="N41" s="74"/>
      <c r="O41" s="72">
        <f t="shared" si="3"/>
        <v>0</v>
      </c>
      <c r="P41" s="74"/>
      <c r="Q41" s="72">
        <f t="shared" si="3"/>
        <v>0</v>
      </c>
      <c r="R41" s="74"/>
      <c r="S41" s="72">
        <f t="shared" si="10"/>
        <v>0</v>
      </c>
    </row>
    <row r="42" spans="1:19" ht="12.75">
      <c r="A42" s="36" t="s">
        <v>163</v>
      </c>
      <c r="B42" s="40"/>
      <c r="C42" s="73">
        <v>165</v>
      </c>
      <c r="D42" s="73"/>
      <c r="E42" s="72">
        <f t="shared" si="0"/>
        <v>0</v>
      </c>
      <c r="F42" s="73">
        <v>65</v>
      </c>
      <c r="G42" s="73">
        <v>0</v>
      </c>
      <c r="H42" s="72">
        <f t="shared" si="1"/>
        <v>0</v>
      </c>
      <c r="I42" s="73"/>
      <c r="J42" s="73">
        <v>0</v>
      </c>
      <c r="K42" s="72">
        <f t="shared" si="2"/>
        <v>0</v>
      </c>
      <c r="L42" s="74"/>
      <c r="M42" s="72">
        <f t="shared" si="9"/>
        <v>0</v>
      </c>
      <c r="N42" s="74"/>
      <c r="O42" s="72">
        <f t="shared" si="3"/>
        <v>0</v>
      </c>
      <c r="P42" s="74"/>
      <c r="Q42" s="72">
        <f t="shared" si="3"/>
        <v>0</v>
      </c>
      <c r="R42" s="74"/>
      <c r="S42" s="72">
        <f t="shared" si="10"/>
        <v>0</v>
      </c>
    </row>
    <row r="43" spans="1:19" ht="12.75">
      <c r="A43" s="44" t="s">
        <v>86</v>
      </c>
      <c r="B43" s="66">
        <f aca="true" t="shared" si="12" ref="B43:R43">B44</f>
        <v>70</v>
      </c>
      <c r="C43" s="71">
        <f t="shared" si="12"/>
        <v>65</v>
      </c>
      <c r="D43" s="71">
        <f t="shared" si="12"/>
        <v>60</v>
      </c>
      <c r="E43" s="72">
        <f t="shared" si="0"/>
        <v>92.3076923076923</v>
      </c>
      <c r="F43" s="71">
        <f t="shared" si="12"/>
        <v>65</v>
      </c>
      <c r="G43" s="71">
        <f t="shared" si="12"/>
        <v>65</v>
      </c>
      <c r="H43" s="72">
        <f t="shared" si="1"/>
        <v>100</v>
      </c>
      <c r="I43" s="71">
        <f t="shared" si="12"/>
        <v>60</v>
      </c>
      <c r="J43" s="71">
        <f t="shared" si="12"/>
        <v>62</v>
      </c>
      <c r="K43" s="72">
        <f t="shared" si="2"/>
        <v>103.33333333333334</v>
      </c>
      <c r="L43" s="71">
        <f t="shared" si="12"/>
        <v>65</v>
      </c>
      <c r="M43" s="72">
        <f t="shared" si="9"/>
        <v>100</v>
      </c>
      <c r="N43" s="71">
        <f t="shared" si="12"/>
        <v>65</v>
      </c>
      <c r="O43" s="72">
        <f t="shared" si="3"/>
        <v>100</v>
      </c>
      <c r="P43" s="71">
        <f t="shared" si="12"/>
        <v>65</v>
      </c>
      <c r="Q43" s="72">
        <f t="shared" si="3"/>
        <v>100</v>
      </c>
      <c r="R43" s="71">
        <f t="shared" si="12"/>
        <v>70</v>
      </c>
      <c r="S43" s="72">
        <f t="shared" si="10"/>
        <v>107.6923076923077</v>
      </c>
    </row>
    <row r="44" spans="1:19" ht="12.75">
      <c r="A44" s="43" t="s">
        <v>87</v>
      </c>
      <c r="B44" s="40">
        <v>70</v>
      </c>
      <c r="C44" s="73">
        <v>65</v>
      </c>
      <c r="D44" s="73">
        <v>60</v>
      </c>
      <c r="E44" s="72">
        <f t="shared" si="0"/>
        <v>92.3076923076923</v>
      </c>
      <c r="F44" s="73">
        <v>65</v>
      </c>
      <c r="G44" s="73">
        <v>65</v>
      </c>
      <c r="H44" s="72">
        <f t="shared" si="1"/>
        <v>100</v>
      </c>
      <c r="I44" s="73">
        <v>60</v>
      </c>
      <c r="J44" s="73">
        <v>62</v>
      </c>
      <c r="K44" s="72">
        <f t="shared" si="2"/>
        <v>103.33333333333334</v>
      </c>
      <c r="L44" s="74">
        <v>65</v>
      </c>
      <c r="M44" s="72">
        <f t="shared" si="9"/>
        <v>100</v>
      </c>
      <c r="N44" s="74">
        <v>65</v>
      </c>
      <c r="O44" s="72">
        <f t="shared" si="3"/>
        <v>100</v>
      </c>
      <c r="P44" s="74">
        <v>65</v>
      </c>
      <c r="Q44" s="72">
        <f t="shared" si="3"/>
        <v>100</v>
      </c>
      <c r="R44" s="74">
        <v>70</v>
      </c>
      <c r="S44" s="72">
        <f t="shared" si="10"/>
        <v>107.6923076923077</v>
      </c>
    </row>
    <row r="45" spans="1:19" ht="12.75">
      <c r="A45" s="47" t="s">
        <v>88</v>
      </c>
      <c r="B45" s="40">
        <v>70</v>
      </c>
      <c r="C45" s="73">
        <v>60</v>
      </c>
      <c r="D45" s="73">
        <v>60</v>
      </c>
      <c r="E45" s="72">
        <f t="shared" si="0"/>
        <v>100</v>
      </c>
      <c r="F45" s="73">
        <v>60</v>
      </c>
      <c r="G45" s="73">
        <v>60</v>
      </c>
      <c r="H45" s="72">
        <f t="shared" si="1"/>
        <v>100</v>
      </c>
      <c r="I45" s="73">
        <v>60</v>
      </c>
      <c r="J45" s="73">
        <v>60</v>
      </c>
      <c r="K45" s="72">
        <f t="shared" si="2"/>
        <v>100</v>
      </c>
      <c r="L45" s="74">
        <v>60</v>
      </c>
      <c r="M45" s="72">
        <f t="shared" si="9"/>
        <v>100</v>
      </c>
      <c r="N45" s="74">
        <v>60</v>
      </c>
      <c r="O45" s="72">
        <f t="shared" si="3"/>
        <v>100</v>
      </c>
      <c r="P45" s="74">
        <v>60</v>
      </c>
      <c r="Q45" s="72">
        <f t="shared" si="3"/>
        <v>100</v>
      </c>
      <c r="R45" s="74">
        <v>60</v>
      </c>
      <c r="S45" s="72">
        <f t="shared" si="10"/>
        <v>100</v>
      </c>
    </row>
    <row r="46" spans="1:19" ht="12.75">
      <c r="A46" s="47" t="s">
        <v>89</v>
      </c>
      <c r="B46" s="40">
        <v>16</v>
      </c>
      <c r="C46" s="73">
        <v>16</v>
      </c>
      <c r="D46" s="73">
        <v>16</v>
      </c>
      <c r="E46" s="72">
        <f t="shared" si="0"/>
        <v>100</v>
      </c>
      <c r="F46" s="73">
        <v>16</v>
      </c>
      <c r="G46" s="73">
        <v>16</v>
      </c>
      <c r="H46" s="72">
        <f t="shared" si="1"/>
        <v>100</v>
      </c>
      <c r="I46" s="73">
        <v>16</v>
      </c>
      <c r="J46" s="73">
        <v>16</v>
      </c>
      <c r="K46" s="72">
        <f t="shared" si="2"/>
        <v>100</v>
      </c>
      <c r="L46" s="74">
        <v>16</v>
      </c>
      <c r="M46" s="72">
        <f t="shared" si="9"/>
        <v>100</v>
      </c>
      <c r="N46" s="74">
        <v>16</v>
      </c>
      <c r="O46" s="72">
        <f t="shared" si="3"/>
        <v>100</v>
      </c>
      <c r="P46" s="74">
        <v>16</v>
      </c>
      <c r="Q46" s="72">
        <f t="shared" si="3"/>
        <v>100</v>
      </c>
      <c r="R46" s="74">
        <v>16</v>
      </c>
      <c r="S46" s="72">
        <f t="shared" si="10"/>
        <v>100</v>
      </c>
    </row>
    <row r="47" spans="1:19" ht="12.75">
      <c r="A47" s="48" t="s">
        <v>90</v>
      </c>
      <c r="B47" s="40">
        <v>10</v>
      </c>
      <c r="C47" s="73">
        <v>10</v>
      </c>
      <c r="D47" s="73">
        <v>10</v>
      </c>
      <c r="E47" s="72">
        <f t="shared" si="0"/>
        <v>100</v>
      </c>
      <c r="F47" s="73">
        <v>11</v>
      </c>
      <c r="G47" s="73">
        <v>11</v>
      </c>
      <c r="H47" s="72">
        <f t="shared" si="1"/>
        <v>100</v>
      </c>
      <c r="I47" s="73">
        <v>10</v>
      </c>
      <c r="J47" s="73">
        <v>10</v>
      </c>
      <c r="K47" s="72">
        <f t="shared" si="2"/>
        <v>100</v>
      </c>
      <c r="L47" s="74">
        <v>11</v>
      </c>
      <c r="M47" s="72">
        <f t="shared" si="9"/>
        <v>100</v>
      </c>
      <c r="N47" s="74">
        <v>11</v>
      </c>
      <c r="O47" s="72">
        <f t="shared" si="3"/>
        <v>100</v>
      </c>
      <c r="P47" s="74">
        <v>11</v>
      </c>
      <c r="Q47" s="72">
        <f t="shared" si="3"/>
        <v>100</v>
      </c>
      <c r="R47" s="74">
        <v>11</v>
      </c>
      <c r="S47" s="72">
        <f t="shared" si="10"/>
        <v>100</v>
      </c>
    </row>
    <row r="48" spans="1:19" ht="12.75">
      <c r="A48" s="46" t="s">
        <v>91</v>
      </c>
      <c r="B48" s="40">
        <v>4</v>
      </c>
      <c r="C48" s="73">
        <v>4</v>
      </c>
      <c r="D48" s="73">
        <v>4</v>
      </c>
      <c r="E48" s="72">
        <f t="shared" si="0"/>
        <v>100</v>
      </c>
      <c r="F48" s="73">
        <v>4</v>
      </c>
      <c r="G48" s="73">
        <v>4</v>
      </c>
      <c r="H48" s="72">
        <f t="shared" si="1"/>
        <v>100</v>
      </c>
      <c r="I48" s="73">
        <v>4</v>
      </c>
      <c r="J48" s="73">
        <v>4</v>
      </c>
      <c r="K48" s="72">
        <f t="shared" si="2"/>
        <v>100</v>
      </c>
      <c r="L48" s="74">
        <v>5</v>
      </c>
      <c r="M48" s="72">
        <f t="shared" si="9"/>
        <v>125</v>
      </c>
      <c r="N48" s="74">
        <v>5</v>
      </c>
      <c r="O48" s="72">
        <f t="shared" si="3"/>
        <v>100</v>
      </c>
      <c r="P48" s="74">
        <v>5</v>
      </c>
      <c r="Q48" s="72">
        <f t="shared" si="3"/>
        <v>100</v>
      </c>
      <c r="R48" s="74">
        <v>5</v>
      </c>
      <c r="S48" s="72">
        <f t="shared" si="10"/>
        <v>100</v>
      </c>
    </row>
    <row r="49" spans="1:19" ht="12.75">
      <c r="A49" s="46" t="s">
        <v>64</v>
      </c>
      <c r="B49" s="66">
        <f aca="true" t="shared" si="13" ref="B49:R49">B50</f>
        <v>170</v>
      </c>
      <c r="C49" s="71">
        <f t="shared" si="13"/>
        <v>110</v>
      </c>
      <c r="D49" s="71">
        <f t="shared" si="13"/>
        <v>0</v>
      </c>
      <c r="E49" s="72">
        <f t="shared" si="0"/>
        <v>0</v>
      </c>
      <c r="F49" s="71">
        <f t="shared" si="13"/>
        <v>170</v>
      </c>
      <c r="G49" s="71">
        <f t="shared" si="13"/>
        <v>200</v>
      </c>
      <c r="H49" s="72">
        <f t="shared" si="1"/>
        <v>117.64705882352942</v>
      </c>
      <c r="I49" s="71">
        <f t="shared" si="13"/>
        <v>0</v>
      </c>
      <c r="J49" s="71">
        <f t="shared" si="13"/>
        <v>0</v>
      </c>
      <c r="K49" s="72">
        <f t="shared" si="2"/>
        <v>0</v>
      </c>
      <c r="L49" s="71">
        <f t="shared" si="13"/>
        <v>200</v>
      </c>
      <c r="M49" s="72">
        <f t="shared" si="9"/>
        <v>100</v>
      </c>
      <c r="N49" s="71">
        <f t="shared" si="13"/>
        <v>200</v>
      </c>
      <c r="O49" s="72">
        <f t="shared" si="3"/>
        <v>100</v>
      </c>
      <c r="P49" s="71">
        <f t="shared" si="13"/>
        <v>200</v>
      </c>
      <c r="Q49" s="72">
        <f t="shared" si="3"/>
        <v>100</v>
      </c>
      <c r="R49" s="71">
        <f t="shared" si="13"/>
        <v>210</v>
      </c>
      <c r="S49" s="72">
        <f t="shared" si="10"/>
        <v>105</v>
      </c>
    </row>
    <row r="50" spans="1:19" ht="12.75">
      <c r="A50" s="36" t="s">
        <v>187</v>
      </c>
      <c r="B50" s="40">
        <v>170</v>
      </c>
      <c r="C50" s="73">
        <v>110</v>
      </c>
      <c r="D50" s="73"/>
      <c r="E50" s="72">
        <f t="shared" si="0"/>
        <v>0</v>
      </c>
      <c r="F50" s="73">
        <v>170</v>
      </c>
      <c r="G50" s="73">
        <v>200</v>
      </c>
      <c r="H50" s="72">
        <f t="shared" si="1"/>
        <v>117.64705882352942</v>
      </c>
      <c r="I50" s="73"/>
      <c r="J50" s="73"/>
      <c r="K50" s="72">
        <f t="shared" si="2"/>
        <v>0</v>
      </c>
      <c r="L50" s="74">
        <v>200</v>
      </c>
      <c r="M50" s="72">
        <f t="shared" si="9"/>
        <v>100</v>
      </c>
      <c r="N50" s="74">
        <v>200</v>
      </c>
      <c r="O50" s="72">
        <f t="shared" si="3"/>
        <v>100</v>
      </c>
      <c r="P50" s="74">
        <v>200</v>
      </c>
      <c r="Q50" s="72">
        <f t="shared" si="3"/>
        <v>100</v>
      </c>
      <c r="R50" s="74">
        <v>210</v>
      </c>
      <c r="S50" s="72">
        <f t="shared" si="10"/>
        <v>105</v>
      </c>
    </row>
    <row r="51" spans="1:19" s="60" customFormat="1" ht="12.75">
      <c r="A51" s="62" t="s">
        <v>92</v>
      </c>
      <c r="B51" s="67">
        <f>B52+B54+B57+B58+B59</f>
        <v>103</v>
      </c>
      <c r="C51" s="67">
        <f>C52+C54+C57+C58+C59</f>
        <v>69</v>
      </c>
      <c r="D51" s="67">
        <f>D52+D54+D57+D58+D59</f>
        <v>62</v>
      </c>
      <c r="E51" s="65">
        <f t="shared" si="0"/>
        <v>89.85507246376811</v>
      </c>
      <c r="F51" s="67">
        <f>F52+F54+F57+F58+F59</f>
        <v>82</v>
      </c>
      <c r="G51" s="67">
        <f>G52+G54+G57+G58+G59</f>
        <v>84</v>
      </c>
      <c r="H51" s="65">
        <f t="shared" si="1"/>
        <v>102.4390243902439</v>
      </c>
      <c r="I51" s="67">
        <f>I52+I54+I57+I58+I59</f>
        <v>62</v>
      </c>
      <c r="J51" s="67">
        <f>J52+J54+J57+J58+J59</f>
        <v>65</v>
      </c>
      <c r="K51" s="65">
        <f t="shared" si="2"/>
        <v>104.83870967741935</v>
      </c>
      <c r="L51" s="67">
        <f>L52+L54+L57+L58+L59</f>
        <v>66</v>
      </c>
      <c r="M51" s="65">
        <f t="shared" si="9"/>
        <v>78.57142857142857</v>
      </c>
      <c r="N51" s="67">
        <f>N52+N54+N57+N58+N59</f>
        <v>66</v>
      </c>
      <c r="O51" s="65">
        <f t="shared" si="3"/>
        <v>100</v>
      </c>
      <c r="P51" s="67">
        <f>P52+P54+P57+P58+P59</f>
        <v>67</v>
      </c>
      <c r="Q51" s="65">
        <f t="shared" si="3"/>
        <v>101.51515151515152</v>
      </c>
      <c r="R51" s="67">
        <f>R52+R54+R57+R58+R59</f>
        <v>68</v>
      </c>
      <c r="S51" s="65">
        <f t="shared" si="10"/>
        <v>101.49253731343283</v>
      </c>
    </row>
    <row r="52" spans="1:19" ht="12.75">
      <c r="A52" s="44" t="s">
        <v>80</v>
      </c>
      <c r="B52" s="66">
        <f aca="true" t="shared" si="14" ref="B52:R52">B53</f>
        <v>45</v>
      </c>
      <c r="C52" s="71">
        <f t="shared" si="14"/>
        <v>25</v>
      </c>
      <c r="D52" s="71">
        <f t="shared" si="14"/>
        <v>28</v>
      </c>
      <c r="E52" s="72">
        <f t="shared" si="0"/>
        <v>112.00000000000001</v>
      </c>
      <c r="F52" s="71">
        <f t="shared" si="14"/>
        <v>28</v>
      </c>
      <c r="G52" s="71">
        <f t="shared" si="14"/>
        <v>30</v>
      </c>
      <c r="H52" s="72">
        <f t="shared" si="1"/>
        <v>107.14285714285714</v>
      </c>
      <c r="I52" s="71">
        <f t="shared" si="14"/>
        <v>28</v>
      </c>
      <c r="J52" s="71">
        <f t="shared" si="14"/>
        <v>31</v>
      </c>
      <c r="K52" s="72">
        <f t="shared" si="2"/>
        <v>110.71428571428572</v>
      </c>
      <c r="L52" s="71">
        <f t="shared" si="14"/>
        <v>30</v>
      </c>
      <c r="M52" s="72">
        <f t="shared" si="9"/>
        <v>100</v>
      </c>
      <c r="N52" s="71">
        <f t="shared" si="14"/>
        <v>30</v>
      </c>
      <c r="O52" s="72">
        <f t="shared" si="3"/>
        <v>100</v>
      </c>
      <c r="P52" s="71">
        <f t="shared" si="14"/>
        <v>31</v>
      </c>
      <c r="Q52" s="72">
        <f t="shared" si="3"/>
        <v>103.33333333333334</v>
      </c>
      <c r="R52" s="71">
        <f t="shared" si="14"/>
        <v>32</v>
      </c>
      <c r="S52" s="72">
        <f t="shared" si="10"/>
        <v>103.2258064516129</v>
      </c>
    </row>
    <row r="53" spans="1:19" ht="12.75">
      <c r="A53" s="36" t="s">
        <v>93</v>
      </c>
      <c r="B53" s="58">
        <v>45</v>
      </c>
      <c r="C53" s="74">
        <v>25</v>
      </c>
      <c r="D53" s="74">
        <v>28</v>
      </c>
      <c r="E53" s="72">
        <f t="shared" si="0"/>
        <v>112.00000000000001</v>
      </c>
      <c r="F53" s="74">
        <v>28</v>
      </c>
      <c r="G53" s="73">
        <v>30</v>
      </c>
      <c r="H53" s="72">
        <f t="shared" si="1"/>
        <v>107.14285714285714</v>
      </c>
      <c r="I53" s="74">
        <v>28</v>
      </c>
      <c r="J53" s="73">
        <v>31</v>
      </c>
      <c r="K53" s="72">
        <f t="shared" si="2"/>
        <v>110.71428571428572</v>
      </c>
      <c r="L53" s="74">
        <v>30</v>
      </c>
      <c r="M53" s="72">
        <f t="shared" si="9"/>
        <v>100</v>
      </c>
      <c r="N53" s="74">
        <v>30</v>
      </c>
      <c r="O53" s="72">
        <f t="shared" si="3"/>
        <v>100</v>
      </c>
      <c r="P53" s="74">
        <v>31</v>
      </c>
      <c r="Q53" s="72">
        <f t="shared" si="3"/>
        <v>103.33333333333334</v>
      </c>
      <c r="R53" s="74">
        <v>32</v>
      </c>
      <c r="S53" s="72">
        <f t="shared" si="10"/>
        <v>103.2258064516129</v>
      </c>
    </row>
    <row r="54" spans="1:19" ht="12.75">
      <c r="A54" s="46" t="s">
        <v>94</v>
      </c>
      <c r="B54" s="66">
        <f>B55+B56</f>
        <v>40</v>
      </c>
      <c r="C54" s="71">
        <f>C55+C56</f>
        <v>26</v>
      </c>
      <c r="D54" s="71">
        <f>D55+D56</f>
        <v>28</v>
      </c>
      <c r="E54" s="72">
        <f t="shared" si="0"/>
        <v>107.6923076923077</v>
      </c>
      <c r="F54" s="71">
        <f>F55+F56</f>
        <v>48</v>
      </c>
      <c r="G54" s="71">
        <f>G55+G56</f>
        <v>48</v>
      </c>
      <c r="H54" s="72">
        <f t="shared" si="1"/>
        <v>100</v>
      </c>
      <c r="I54" s="71">
        <f>I55+I56</f>
        <v>28</v>
      </c>
      <c r="J54" s="71">
        <f>J55+J56</f>
        <v>28</v>
      </c>
      <c r="K54" s="72">
        <f t="shared" si="2"/>
        <v>100</v>
      </c>
      <c r="L54" s="71">
        <f>L55+L56</f>
        <v>30</v>
      </c>
      <c r="M54" s="72">
        <f t="shared" si="9"/>
        <v>62.5</v>
      </c>
      <c r="N54" s="71">
        <f>N55+N56</f>
        <v>30</v>
      </c>
      <c r="O54" s="72">
        <f t="shared" si="3"/>
        <v>100</v>
      </c>
      <c r="P54" s="71">
        <f>P55+P56</f>
        <v>30</v>
      </c>
      <c r="Q54" s="72">
        <f t="shared" si="3"/>
        <v>100</v>
      </c>
      <c r="R54" s="71">
        <f>R55+R56</f>
        <v>30</v>
      </c>
      <c r="S54" s="72">
        <f t="shared" si="10"/>
        <v>100</v>
      </c>
    </row>
    <row r="55" spans="1:19" ht="12.75">
      <c r="A55" s="36" t="s">
        <v>95</v>
      </c>
      <c r="B55" s="58">
        <v>22</v>
      </c>
      <c r="C55" s="74"/>
      <c r="D55" s="74"/>
      <c r="E55" s="72">
        <f t="shared" si="0"/>
        <v>0</v>
      </c>
      <c r="F55" s="74">
        <v>22</v>
      </c>
      <c r="G55" s="73">
        <v>22</v>
      </c>
      <c r="H55" s="72">
        <f t="shared" si="1"/>
        <v>100</v>
      </c>
      <c r="I55" s="74"/>
      <c r="J55" s="73"/>
      <c r="K55" s="72">
        <f t="shared" si="2"/>
        <v>0</v>
      </c>
      <c r="L55" s="74"/>
      <c r="M55" s="72">
        <f t="shared" si="9"/>
        <v>0</v>
      </c>
      <c r="N55" s="74"/>
      <c r="O55" s="72">
        <f t="shared" si="3"/>
        <v>0</v>
      </c>
      <c r="P55" s="74"/>
      <c r="Q55" s="72">
        <f t="shared" si="3"/>
        <v>0</v>
      </c>
      <c r="R55" s="74"/>
      <c r="S55" s="72">
        <f t="shared" si="10"/>
        <v>0</v>
      </c>
    </row>
    <row r="56" spans="1:19" ht="12.75">
      <c r="A56" s="36" t="s">
        <v>96</v>
      </c>
      <c r="B56" s="58">
        <v>18</v>
      </c>
      <c r="C56" s="74">
        <v>26</v>
      </c>
      <c r="D56" s="74">
        <v>28</v>
      </c>
      <c r="E56" s="72">
        <f t="shared" si="0"/>
        <v>107.6923076923077</v>
      </c>
      <c r="F56" s="74">
        <v>26</v>
      </c>
      <c r="G56" s="73">
        <v>26</v>
      </c>
      <c r="H56" s="72">
        <f t="shared" si="1"/>
        <v>100</v>
      </c>
      <c r="I56" s="74">
        <v>28</v>
      </c>
      <c r="J56" s="73">
        <v>28</v>
      </c>
      <c r="K56" s="72">
        <f t="shared" si="2"/>
        <v>100</v>
      </c>
      <c r="L56" s="74">
        <v>30</v>
      </c>
      <c r="M56" s="72">
        <f t="shared" si="9"/>
        <v>115.38461538461537</v>
      </c>
      <c r="N56" s="74">
        <v>30</v>
      </c>
      <c r="O56" s="72">
        <f t="shared" si="3"/>
        <v>100</v>
      </c>
      <c r="P56" s="74">
        <v>30</v>
      </c>
      <c r="Q56" s="72">
        <f t="shared" si="3"/>
        <v>100</v>
      </c>
      <c r="R56" s="74">
        <v>30</v>
      </c>
      <c r="S56" s="72">
        <f t="shared" si="10"/>
        <v>100</v>
      </c>
    </row>
    <row r="57" spans="1:19" ht="12.75">
      <c r="A57" s="48" t="s">
        <v>90</v>
      </c>
      <c r="B57" s="58">
        <v>2</v>
      </c>
      <c r="C57" s="74">
        <v>2</v>
      </c>
      <c r="D57" s="74">
        <v>2</v>
      </c>
      <c r="E57" s="72">
        <f t="shared" si="0"/>
        <v>100</v>
      </c>
      <c r="F57" s="74">
        <v>2</v>
      </c>
      <c r="G57" s="73">
        <v>2</v>
      </c>
      <c r="H57" s="72">
        <f t="shared" si="1"/>
        <v>100</v>
      </c>
      <c r="I57" s="74">
        <v>2</v>
      </c>
      <c r="J57" s="73">
        <v>2</v>
      </c>
      <c r="K57" s="72">
        <f t="shared" si="2"/>
        <v>100</v>
      </c>
      <c r="L57" s="74">
        <v>2</v>
      </c>
      <c r="M57" s="72">
        <f t="shared" si="9"/>
        <v>100</v>
      </c>
      <c r="N57" s="74">
        <v>2</v>
      </c>
      <c r="O57" s="72">
        <f t="shared" si="3"/>
        <v>100</v>
      </c>
      <c r="P57" s="74">
        <v>2</v>
      </c>
      <c r="Q57" s="72">
        <f t="shared" si="3"/>
        <v>100</v>
      </c>
      <c r="R57" s="74">
        <v>2</v>
      </c>
      <c r="S57" s="72">
        <f t="shared" si="10"/>
        <v>100</v>
      </c>
    </row>
    <row r="58" spans="1:19" ht="12.75">
      <c r="A58" s="46" t="s">
        <v>91</v>
      </c>
      <c r="B58" s="58">
        <v>4</v>
      </c>
      <c r="C58" s="74">
        <v>4</v>
      </c>
      <c r="D58" s="74">
        <v>4</v>
      </c>
      <c r="E58" s="72">
        <f t="shared" si="0"/>
        <v>100</v>
      </c>
      <c r="F58" s="74">
        <v>4</v>
      </c>
      <c r="G58" s="73">
        <v>4</v>
      </c>
      <c r="H58" s="72">
        <f t="shared" si="1"/>
        <v>100</v>
      </c>
      <c r="I58" s="74">
        <v>4</v>
      </c>
      <c r="J58" s="73">
        <v>4</v>
      </c>
      <c r="K58" s="72">
        <f t="shared" si="2"/>
        <v>100</v>
      </c>
      <c r="L58" s="74">
        <v>4</v>
      </c>
      <c r="M58" s="72">
        <f t="shared" si="9"/>
        <v>100</v>
      </c>
      <c r="N58" s="74">
        <v>4</v>
      </c>
      <c r="O58" s="72">
        <f t="shared" si="3"/>
        <v>100</v>
      </c>
      <c r="P58" s="74">
        <v>4</v>
      </c>
      <c r="Q58" s="72">
        <f t="shared" si="3"/>
        <v>100</v>
      </c>
      <c r="R58" s="74">
        <v>4</v>
      </c>
      <c r="S58" s="72">
        <f t="shared" si="10"/>
        <v>100</v>
      </c>
    </row>
    <row r="59" spans="1:19" ht="12.75">
      <c r="A59" s="46" t="s">
        <v>64</v>
      </c>
      <c r="B59" s="66">
        <f aca="true" t="shared" si="15" ref="B59:R59">B60</f>
        <v>12</v>
      </c>
      <c r="C59" s="71">
        <f t="shared" si="15"/>
        <v>12</v>
      </c>
      <c r="D59" s="71">
        <f t="shared" si="15"/>
        <v>0</v>
      </c>
      <c r="E59" s="72">
        <f t="shared" si="0"/>
        <v>0</v>
      </c>
      <c r="F59" s="71">
        <f t="shared" si="15"/>
        <v>0</v>
      </c>
      <c r="G59" s="71">
        <f t="shared" si="15"/>
        <v>0</v>
      </c>
      <c r="H59" s="72">
        <f t="shared" si="1"/>
        <v>0</v>
      </c>
      <c r="I59" s="71">
        <f t="shared" si="15"/>
        <v>0</v>
      </c>
      <c r="J59" s="71">
        <f t="shared" si="15"/>
        <v>0</v>
      </c>
      <c r="K59" s="72">
        <f t="shared" si="2"/>
        <v>0</v>
      </c>
      <c r="L59" s="71">
        <f t="shared" si="15"/>
        <v>0</v>
      </c>
      <c r="M59" s="72">
        <f t="shared" si="9"/>
        <v>0</v>
      </c>
      <c r="N59" s="71">
        <f t="shared" si="15"/>
        <v>0</v>
      </c>
      <c r="O59" s="72">
        <f t="shared" si="3"/>
        <v>0</v>
      </c>
      <c r="P59" s="71">
        <f t="shared" si="15"/>
        <v>0</v>
      </c>
      <c r="Q59" s="72">
        <f t="shared" si="3"/>
        <v>0</v>
      </c>
      <c r="R59" s="71">
        <f t="shared" si="15"/>
        <v>0</v>
      </c>
      <c r="S59" s="72">
        <f t="shared" si="10"/>
        <v>0</v>
      </c>
    </row>
    <row r="60" spans="1:19" ht="12.75">
      <c r="A60" s="36" t="s">
        <v>97</v>
      </c>
      <c r="B60" s="58">
        <v>12</v>
      </c>
      <c r="C60" s="74">
        <v>12</v>
      </c>
      <c r="D60" s="74"/>
      <c r="E60" s="72">
        <f t="shared" si="0"/>
        <v>0</v>
      </c>
      <c r="F60" s="74"/>
      <c r="G60" s="73"/>
      <c r="H60" s="72">
        <f t="shared" si="1"/>
        <v>0</v>
      </c>
      <c r="I60" s="74"/>
      <c r="J60" s="73"/>
      <c r="K60" s="72">
        <f t="shared" si="2"/>
        <v>0</v>
      </c>
      <c r="L60" s="74"/>
      <c r="M60" s="72">
        <f t="shared" si="9"/>
        <v>0</v>
      </c>
      <c r="N60" s="74"/>
      <c r="O60" s="72">
        <f t="shared" si="3"/>
        <v>0</v>
      </c>
      <c r="P60" s="74"/>
      <c r="Q60" s="72">
        <f t="shared" si="3"/>
        <v>0</v>
      </c>
      <c r="R60" s="74"/>
      <c r="S60" s="72">
        <f t="shared" si="10"/>
        <v>0</v>
      </c>
    </row>
    <row r="61" spans="1:19" s="60" customFormat="1" ht="12.75">
      <c r="A61" s="62" t="s">
        <v>98</v>
      </c>
      <c r="B61" s="67">
        <f>B62+B63+B64+B65</f>
        <v>26</v>
      </c>
      <c r="C61" s="67">
        <f>C62+C63+C64+C65</f>
        <v>25</v>
      </c>
      <c r="D61" s="67">
        <f>D62+D63+D64+D65</f>
        <v>25</v>
      </c>
      <c r="E61" s="65">
        <f t="shared" si="0"/>
        <v>100</v>
      </c>
      <c r="F61" s="67">
        <f>F62+F63+F64+F65</f>
        <v>25</v>
      </c>
      <c r="G61" s="67">
        <f>G62+G63+G64+G65</f>
        <v>25</v>
      </c>
      <c r="H61" s="65">
        <f t="shared" si="1"/>
        <v>100</v>
      </c>
      <c r="I61" s="67">
        <f>I62+I63+I64+I65</f>
        <v>25</v>
      </c>
      <c r="J61" s="67">
        <f>J62+J63+J64+J65</f>
        <v>25</v>
      </c>
      <c r="K61" s="65">
        <f t="shared" si="2"/>
        <v>100</v>
      </c>
      <c r="L61" s="67">
        <f>L62+L63+L64+L65</f>
        <v>25</v>
      </c>
      <c r="M61" s="65">
        <f t="shared" si="9"/>
        <v>100</v>
      </c>
      <c r="N61" s="67">
        <f>N62+N63+N64+N65</f>
        <v>25</v>
      </c>
      <c r="O61" s="65">
        <f t="shared" si="3"/>
        <v>100</v>
      </c>
      <c r="P61" s="67">
        <f>P62+P63+P64+P65</f>
        <v>25</v>
      </c>
      <c r="Q61" s="65">
        <f t="shared" si="3"/>
        <v>100</v>
      </c>
      <c r="R61" s="67">
        <f>R62+R63+R64+R65</f>
        <v>25</v>
      </c>
      <c r="S61" s="65">
        <f t="shared" si="10"/>
        <v>100</v>
      </c>
    </row>
    <row r="62" spans="1:19" ht="12.75">
      <c r="A62" s="44" t="s">
        <v>80</v>
      </c>
      <c r="B62" s="58"/>
      <c r="C62" s="74"/>
      <c r="D62" s="74"/>
      <c r="E62" s="72">
        <f t="shared" si="0"/>
        <v>0</v>
      </c>
      <c r="F62" s="74"/>
      <c r="G62" s="74"/>
      <c r="H62" s="72">
        <f t="shared" si="1"/>
        <v>0</v>
      </c>
      <c r="I62" s="74"/>
      <c r="J62" s="74"/>
      <c r="K62" s="72">
        <f t="shared" si="2"/>
        <v>0</v>
      </c>
      <c r="L62" s="74"/>
      <c r="M62" s="72">
        <f t="shared" si="9"/>
        <v>0</v>
      </c>
      <c r="N62" s="74"/>
      <c r="O62" s="72">
        <f t="shared" si="3"/>
        <v>0</v>
      </c>
      <c r="P62" s="74"/>
      <c r="Q62" s="72">
        <f t="shared" si="3"/>
        <v>0</v>
      </c>
      <c r="R62" s="74"/>
      <c r="S62" s="72">
        <f t="shared" si="10"/>
        <v>0</v>
      </c>
    </row>
    <row r="63" spans="1:19" ht="12.75">
      <c r="A63" s="47" t="s">
        <v>88</v>
      </c>
      <c r="B63" s="58">
        <v>19</v>
      </c>
      <c r="C63" s="74">
        <v>19</v>
      </c>
      <c r="D63" s="74">
        <v>19</v>
      </c>
      <c r="E63" s="72">
        <f t="shared" si="0"/>
        <v>100</v>
      </c>
      <c r="F63" s="74">
        <v>19</v>
      </c>
      <c r="G63" s="73">
        <v>19</v>
      </c>
      <c r="H63" s="72">
        <f t="shared" si="1"/>
        <v>100</v>
      </c>
      <c r="I63" s="74">
        <v>19</v>
      </c>
      <c r="J63" s="73">
        <v>19</v>
      </c>
      <c r="K63" s="72">
        <f t="shared" si="2"/>
        <v>100</v>
      </c>
      <c r="L63" s="74">
        <v>19</v>
      </c>
      <c r="M63" s="72">
        <f t="shared" si="9"/>
        <v>100</v>
      </c>
      <c r="N63" s="74">
        <v>19</v>
      </c>
      <c r="O63" s="72">
        <f t="shared" si="3"/>
        <v>100</v>
      </c>
      <c r="P63" s="74">
        <v>19</v>
      </c>
      <c r="Q63" s="72">
        <f t="shared" si="3"/>
        <v>100</v>
      </c>
      <c r="R63" s="74">
        <v>19</v>
      </c>
      <c r="S63" s="72">
        <f t="shared" si="10"/>
        <v>100</v>
      </c>
    </row>
    <row r="64" spans="1:19" ht="12.75">
      <c r="A64" s="48" t="s">
        <v>90</v>
      </c>
      <c r="B64" s="58">
        <v>2</v>
      </c>
      <c r="C64" s="74">
        <v>2</v>
      </c>
      <c r="D64" s="74">
        <v>2</v>
      </c>
      <c r="E64" s="72">
        <f t="shared" si="0"/>
        <v>100</v>
      </c>
      <c r="F64" s="74">
        <v>2</v>
      </c>
      <c r="G64" s="73">
        <v>2</v>
      </c>
      <c r="H64" s="72">
        <f t="shared" si="1"/>
        <v>100</v>
      </c>
      <c r="I64" s="74">
        <v>2</v>
      </c>
      <c r="J64" s="73">
        <v>2</v>
      </c>
      <c r="K64" s="72">
        <f t="shared" si="2"/>
        <v>100</v>
      </c>
      <c r="L64" s="74">
        <v>2</v>
      </c>
      <c r="M64" s="72">
        <f t="shared" si="9"/>
        <v>100</v>
      </c>
      <c r="N64" s="74">
        <v>2</v>
      </c>
      <c r="O64" s="72">
        <f t="shared" si="3"/>
        <v>100</v>
      </c>
      <c r="P64" s="74">
        <v>2</v>
      </c>
      <c r="Q64" s="72">
        <f t="shared" si="3"/>
        <v>100</v>
      </c>
      <c r="R64" s="74">
        <v>2</v>
      </c>
      <c r="S64" s="72">
        <f t="shared" si="10"/>
        <v>100</v>
      </c>
    </row>
    <row r="65" spans="1:19" ht="12.75">
      <c r="A65" s="46" t="s">
        <v>91</v>
      </c>
      <c r="B65" s="58">
        <v>5</v>
      </c>
      <c r="C65" s="74">
        <v>4</v>
      </c>
      <c r="D65" s="74">
        <v>4</v>
      </c>
      <c r="E65" s="72">
        <f t="shared" si="0"/>
        <v>100</v>
      </c>
      <c r="F65" s="74">
        <v>4</v>
      </c>
      <c r="G65" s="73">
        <v>4</v>
      </c>
      <c r="H65" s="72">
        <f t="shared" si="1"/>
        <v>100</v>
      </c>
      <c r="I65" s="74">
        <v>4</v>
      </c>
      <c r="J65" s="73">
        <v>4</v>
      </c>
      <c r="K65" s="72">
        <f t="shared" si="2"/>
        <v>100</v>
      </c>
      <c r="L65" s="74">
        <v>4</v>
      </c>
      <c r="M65" s="72">
        <f t="shared" si="9"/>
        <v>100</v>
      </c>
      <c r="N65" s="74">
        <v>4</v>
      </c>
      <c r="O65" s="72">
        <f t="shared" si="3"/>
        <v>100</v>
      </c>
      <c r="P65" s="74">
        <v>4</v>
      </c>
      <c r="Q65" s="72">
        <f t="shared" si="3"/>
        <v>100</v>
      </c>
      <c r="R65" s="74">
        <v>4</v>
      </c>
      <c r="S65" s="72">
        <f t="shared" si="10"/>
        <v>100</v>
      </c>
    </row>
    <row r="66" spans="1:19" s="60" customFormat="1" ht="12.75">
      <c r="A66" s="62" t="s">
        <v>99</v>
      </c>
      <c r="B66" s="67">
        <f>B67+B69+B70+B71</f>
        <v>29</v>
      </c>
      <c r="C66" s="67">
        <f>C67+C69+C70+C71</f>
        <v>28</v>
      </c>
      <c r="D66" s="67">
        <f>D67+D69+D70+D71</f>
        <v>28</v>
      </c>
      <c r="E66" s="65">
        <f t="shared" si="0"/>
        <v>100</v>
      </c>
      <c r="F66" s="67">
        <f>F67+F69+F70+F71</f>
        <v>29</v>
      </c>
      <c r="G66" s="67">
        <f>G67+G69+G70+G71</f>
        <v>28</v>
      </c>
      <c r="H66" s="65">
        <f t="shared" si="1"/>
        <v>96.55172413793103</v>
      </c>
      <c r="I66" s="67">
        <f>I67+I69+I70+I71</f>
        <v>28</v>
      </c>
      <c r="J66" s="67">
        <f>J67+J69+J70+J71</f>
        <v>28</v>
      </c>
      <c r="K66" s="65">
        <f t="shared" si="2"/>
        <v>100</v>
      </c>
      <c r="L66" s="67">
        <f>L67+L69+L70+L71</f>
        <v>29</v>
      </c>
      <c r="M66" s="65">
        <f t="shared" si="9"/>
        <v>103.57142857142858</v>
      </c>
      <c r="N66" s="67">
        <f>N67+N69+N70+N71</f>
        <v>29</v>
      </c>
      <c r="O66" s="65">
        <f t="shared" si="3"/>
        <v>100</v>
      </c>
      <c r="P66" s="67">
        <f>P67+P69+P70+P71</f>
        <v>29</v>
      </c>
      <c r="Q66" s="65">
        <f t="shared" si="3"/>
        <v>100</v>
      </c>
      <c r="R66" s="67">
        <f>R67+R69+R70+R71</f>
        <v>29</v>
      </c>
      <c r="S66" s="65">
        <f t="shared" si="10"/>
        <v>100</v>
      </c>
    </row>
    <row r="67" spans="1:19" ht="12.75">
      <c r="A67" s="44" t="s">
        <v>80</v>
      </c>
      <c r="B67" s="66">
        <f aca="true" t="shared" si="16" ref="B67:R67">B68</f>
        <v>0</v>
      </c>
      <c r="C67" s="71">
        <f t="shared" si="16"/>
        <v>0</v>
      </c>
      <c r="D67" s="71">
        <f t="shared" si="16"/>
        <v>0</v>
      </c>
      <c r="E67" s="72">
        <f t="shared" si="0"/>
        <v>0</v>
      </c>
      <c r="F67" s="71">
        <f t="shared" si="16"/>
        <v>0</v>
      </c>
      <c r="G67" s="71">
        <f t="shared" si="16"/>
        <v>0</v>
      </c>
      <c r="H67" s="72">
        <f t="shared" si="1"/>
        <v>0</v>
      </c>
      <c r="I67" s="71">
        <f t="shared" si="16"/>
        <v>0</v>
      </c>
      <c r="J67" s="71">
        <f t="shared" si="16"/>
        <v>0</v>
      </c>
      <c r="K67" s="72">
        <f t="shared" si="2"/>
        <v>0</v>
      </c>
      <c r="L67" s="71">
        <f t="shared" si="16"/>
        <v>0</v>
      </c>
      <c r="M67" s="72">
        <f aca="true" t="shared" si="17" ref="M67:M98">IF(G67=0,0,L67/G67*100)</f>
        <v>0</v>
      </c>
      <c r="N67" s="71">
        <f t="shared" si="16"/>
        <v>0</v>
      </c>
      <c r="O67" s="72">
        <f t="shared" si="3"/>
        <v>0</v>
      </c>
      <c r="P67" s="71">
        <f t="shared" si="16"/>
        <v>0</v>
      </c>
      <c r="Q67" s="72">
        <f t="shared" si="3"/>
        <v>0</v>
      </c>
      <c r="R67" s="71">
        <f t="shared" si="16"/>
        <v>0</v>
      </c>
      <c r="S67" s="72">
        <f t="shared" si="10"/>
        <v>0</v>
      </c>
    </row>
    <row r="68" spans="1:19" ht="12.75">
      <c r="A68" s="36" t="s">
        <v>100</v>
      </c>
      <c r="B68" s="58"/>
      <c r="C68" s="74"/>
      <c r="D68" s="74"/>
      <c r="E68" s="72">
        <f t="shared" si="0"/>
        <v>0</v>
      </c>
      <c r="F68" s="74"/>
      <c r="G68" s="73"/>
      <c r="H68" s="72">
        <f t="shared" si="1"/>
        <v>0</v>
      </c>
      <c r="I68" s="74"/>
      <c r="J68" s="73"/>
      <c r="K68" s="72">
        <f t="shared" si="2"/>
        <v>0</v>
      </c>
      <c r="L68" s="74"/>
      <c r="M68" s="72">
        <f t="shared" si="17"/>
        <v>0</v>
      </c>
      <c r="N68" s="74"/>
      <c r="O68" s="72">
        <f t="shared" si="3"/>
        <v>0</v>
      </c>
      <c r="P68" s="74"/>
      <c r="Q68" s="72">
        <f t="shared" si="3"/>
        <v>0</v>
      </c>
      <c r="R68" s="74"/>
      <c r="S68" s="72">
        <f t="shared" si="10"/>
        <v>0</v>
      </c>
    </row>
    <row r="69" spans="1:19" ht="12.75">
      <c r="A69" s="47" t="s">
        <v>88</v>
      </c>
      <c r="B69" s="58">
        <v>22</v>
      </c>
      <c r="C69" s="74">
        <v>22</v>
      </c>
      <c r="D69" s="74">
        <v>22</v>
      </c>
      <c r="E69" s="72">
        <f t="shared" si="0"/>
        <v>100</v>
      </c>
      <c r="F69" s="74">
        <v>22</v>
      </c>
      <c r="G69" s="73">
        <v>22</v>
      </c>
      <c r="H69" s="72">
        <f t="shared" si="1"/>
        <v>100</v>
      </c>
      <c r="I69" s="74">
        <v>22</v>
      </c>
      <c r="J69" s="73">
        <v>22</v>
      </c>
      <c r="K69" s="72">
        <f t="shared" si="2"/>
        <v>100</v>
      </c>
      <c r="L69" s="74">
        <v>22</v>
      </c>
      <c r="M69" s="72">
        <f t="shared" si="17"/>
        <v>100</v>
      </c>
      <c r="N69" s="74">
        <v>22</v>
      </c>
      <c r="O69" s="72">
        <f t="shared" si="3"/>
        <v>100</v>
      </c>
      <c r="P69" s="74">
        <v>22</v>
      </c>
      <c r="Q69" s="72">
        <f t="shared" si="3"/>
        <v>100</v>
      </c>
      <c r="R69" s="74">
        <v>22</v>
      </c>
      <c r="S69" s="72">
        <f t="shared" si="10"/>
        <v>100</v>
      </c>
    </row>
    <row r="70" spans="1:19" ht="12.75">
      <c r="A70" s="48" t="s">
        <v>90</v>
      </c>
      <c r="B70" s="58">
        <v>1</v>
      </c>
      <c r="C70" s="74">
        <v>1</v>
      </c>
      <c r="D70" s="74">
        <v>1</v>
      </c>
      <c r="E70" s="72">
        <f t="shared" si="0"/>
        <v>100</v>
      </c>
      <c r="F70" s="74">
        <v>2</v>
      </c>
      <c r="G70" s="73">
        <v>2</v>
      </c>
      <c r="H70" s="72">
        <f t="shared" si="1"/>
        <v>100</v>
      </c>
      <c r="I70" s="74">
        <v>1</v>
      </c>
      <c r="J70" s="73">
        <v>1</v>
      </c>
      <c r="K70" s="72">
        <f t="shared" si="2"/>
        <v>100</v>
      </c>
      <c r="L70" s="74">
        <v>2</v>
      </c>
      <c r="M70" s="72">
        <f t="shared" si="17"/>
        <v>100</v>
      </c>
      <c r="N70" s="74">
        <v>2</v>
      </c>
      <c r="O70" s="72">
        <f t="shared" si="3"/>
        <v>100</v>
      </c>
      <c r="P70" s="74">
        <v>2</v>
      </c>
      <c r="Q70" s="72">
        <f t="shared" si="3"/>
        <v>100</v>
      </c>
      <c r="R70" s="74">
        <v>2</v>
      </c>
      <c r="S70" s="72">
        <f t="shared" si="10"/>
        <v>100</v>
      </c>
    </row>
    <row r="71" spans="1:19" ht="12.75">
      <c r="A71" s="46" t="s">
        <v>91</v>
      </c>
      <c r="B71" s="58">
        <v>6</v>
      </c>
      <c r="C71" s="74">
        <v>5</v>
      </c>
      <c r="D71" s="74">
        <v>5</v>
      </c>
      <c r="E71" s="72">
        <f t="shared" si="0"/>
        <v>100</v>
      </c>
      <c r="F71" s="74">
        <v>5</v>
      </c>
      <c r="G71" s="73">
        <v>4</v>
      </c>
      <c r="H71" s="72">
        <f t="shared" si="1"/>
        <v>80</v>
      </c>
      <c r="I71" s="74">
        <v>5</v>
      </c>
      <c r="J71" s="73">
        <v>5</v>
      </c>
      <c r="K71" s="72">
        <f t="shared" si="2"/>
        <v>100</v>
      </c>
      <c r="L71" s="74">
        <v>5</v>
      </c>
      <c r="M71" s="72">
        <f t="shared" si="17"/>
        <v>125</v>
      </c>
      <c r="N71" s="74">
        <v>5</v>
      </c>
      <c r="O71" s="72">
        <f aca="true" t="shared" si="18" ref="O71:Q136">IF(L71=0,0,N71/L71*100)</f>
        <v>100</v>
      </c>
      <c r="P71" s="74">
        <v>5</v>
      </c>
      <c r="Q71" s="72">
        <f t="shared" si="18"/>
        <v>100</v>
      </c>
      <c r="R71" s="74">
        <v>5</v>
      </c>
      <c r="S71" s="72">
        <f t="shared" si="10"/>
        <v>100</v>
      </c>
    </row>
    <row r="72" spans="1:19" s="60" customFormat="1" ht="12.75">
      <c r="A72" s="62" t="s">
        <v>101</v>
      </c>
      <c r="B72" s="67">
        <f>B75+B76+B77+B73</f>
        <v>43</v>
      </c>
      <c r="C72" s="67">
        <f>C75+C76+C77+C73</f>
        <v>43</v>
      </c>
      <c r="D72" s="67">
        <f>D75+D76+D77+D73</f>
        <v>43</v>
      </c>
      <c r="E72" s="65">
        <f aca="true" t="shared" si="19" ref="E72:E135">IF(C72=0,0,D72/C72*100)</f>
        <v>100</v>
      </c>
      <c r="F72" s="67">
        <f>F75+F76+F77+F73</f>
        <v>43</v>
      </c>
      <c r="G72" s="67">
        <f>G75+G76+G77+G73</f>
        <v>43</v>
      </c>
      <c r="H72" s="65">
        <f aca="true" t="shared" si="20" ref="H72:H135">IF(F72=0,0,G72/F72*100)</f>
        <v>100</v>
      </c>
      <c r="I72" s="67">
        <f>I75+I76+I77+I73</f>
        <v>43</v>
      </c>
      <c r="J72" s="67">
        <f>J75+J76+J77+J73</f>
        <v>39</v>
      </c>
      <c r="K72" s="65">
        <f aca="true" t="shared" si="21" ref="K72:K135">IF(I72=0,0,J72/I72*100)</f>
        <v>90.69767441860465</v>
      </c>
      <c r="L72" s="67">
        <f>L75+L76+L77+L73</f>
        <v>48</v>
      </c>
      <c r="M72" s="65">
        <f t="shared" si="17"/>
        <v>111.62790697674419</v>
      </c>
      <c r="N72" s="67">
        <f>N75+N76+N77+N73</f>
        <v>48</v>
      </c>
      <c r="O72" s="65">
        <f t="shared" si="18"/>
        <v>100</v>
      </c>
      <c r="P72" s="67">
        <f>P75+P76+P77+P73</f>
        <v>48</v>
      </c>
      <c r="Q72" s="65">
        <f t="shared" si="18"/>
        <v>100</v>
      </c>
      <c r="R72" s="67">
        <f>R75+R76+R77+R73</f>
        <v>48</v>
      </c>
      <c r="S72" s="65">
        <f t="shared" si="10"/>
        <v>100</v>
      </c>
    </row>
    <row r="73" spans="1:19" s="68" customFormat="1" ht="12.75">
      <c r="A73" s="58" t="s">
        <v>169</v>
      </c>
      <c r="B73" s="66">
        <f>B74</f>
        <v>18</v>
      </c>
      <c r="C73" s="71">
        <f>C74</f>
        <v>18</v>
      </c>
      <c r="D73" s="71">
        <f>D74</f>
        <v>18</v>
      </c>
      <c r="E73" s="72">
        <f t="shared" si="19"/>
        <v>100</v>
      </c>
      <c r="F73" s="71">
        <f>F74</f>
        <v>18</v>
      </c>
      <c r="G73" s="71">
        <f>G74</f>
        <v>18</v>
      </c>
      <c r="H73" s="72">
        <f t="shared" si="20"/>
        <v>100</v>
      </c>
      <c r="I73" s="71">
        <f>I74</f>
        <v>18</v>
      </c>
      <c r="J73" s="71">
        <f>J74</f>
        <v>15</v>
      </c>
      <c r="K73" s="72">
        <f t="shared" si="21"/>
        <v>83.33333333333334</v>
      </c>
      <c r="L73" s="71">
        <f>L74</f>
        <v>20</v>
      </c>
      <c r="M73" s="72">
        <f t="shared" si="17"/>
        <v>111.11111111111111</v>
      </c>
      <c r="N73" s="71">
        <f>N74</f>
        <v>20</v>
      </c>
      <c r="O73" s="72">
        <f t="shared" si="18"/>
        <v>100</v>
      </c>
      <c r="P73" s="71">
        <f>P74</f>
        <v>20</v>
      </c>
      <c r="Q73" s="72">
        <f t="shared" si="18"/>
        <v>100</v>
      </c>
      <c r="R73" s="71">
        <f>R74</f>
        <v>20</v>
      </c>
      <c r="S73" s="72">
        <f t="shared" si="10"/>
        <v>100</v>
      </c>
    </row>
    <row r="74" spans="1:19" s="68" customFormat="1" ht="12.75">
      <c r="A74" s="58" t="s">
        <v>170</v>
      </c>
      <c r="B74" s="40">
        <v>18</v>
      </c>
      <c r="C74" s="73">
        <v>18</v>
      </c>
      <c r="D74" s="73">
        <v>18</v>
      </c>
      <c r="E74" s="72">
        <f t="shared" si="19"/>
        <v>100</v>
      </c>
      <c r="F74" s="73">
        <v>18</v>
      </c>
      <c r="G74" s="73">
        <v>18</v>
      </c>
      <c r="H74" s="72">
        <f t="shared" si="20"/>
        <v>100</v>
      </c>
      <c r="I74" s="73">
        <v>18</v>
      </c>
      <c r="J74" s="73">
        <v>15</v>
      </c>
      <c r="K74" s="72">
        <f t="shared" si="21"/>
        <v>83.33333333333334</v>
      </c>
      <c r="L74" s="73">
        <v>20</v>
      </c>
      <c r="M74" s="72">
        <f t="shared" si="17"/>
        <v>111.11111111111111</v>
      </c>
      <c r="N74" s="73">
        <v>20</v>
      </c>
      <c r="O74" s="72">
        <f t="shared" si="18"/>
        <v>100</v>
      </c>
      <c r="P74" s="73">
        <v>20</v>
      </c>
      <c r="Q74" s="72">
        <f t="shared" si="18"/>
        <v>100</v>
      </c>
      <c r="R74" s="73">
        <v>20</v>
      </c>
      <c r="S74" s="72">
        <f t="shared" si="10"/>
        <v>100</v>
      </c>
    </row>
    <row r="75" spans="1:19" ht="12.75">
      <c r="A75" s="48" t="s">
        <v>90</v>
      </c>
      <c r="B75" s="58">
        <v>2</v>
      </c>
      <c r="C75" s="74">
        <v>2</v>
      </c>
      <c r="D75" s="74">
        <v>2</v>
      </c>
      <c r="E75" s="72">
        <f t="shared" si="19"/>
        <v>100</v>
      </c>
      <c r="F75" s="74">
        <v>2</v>
      </c>
      <c r="G75" s="73">
        <v>2</v>
      </c>
      <c r="H75" s="72">
        <f t="shared" si="20"/>
        <v>100</v>
      </c>
      <c r="I75" s="74">
        <v>2</v>
      </c>
      <c r="J75" s="73">
        <v>2</v>
      </c>
      <c r="K75" s="72">
        <f t="shared" si="21"/>
        <v>100</v>
      </c>
      <c r="L75" s="74">
        <v>2</v>
      </c>
      <c r="M75" s="72">
        <f t="shared" si="17"/>
        <v>100</v>
      </c>
      <c r="N75" s="74">
        <v>2</v>
      </c>
      <c r="O75" s="72">
        <f t="shared" si="18"/>
        <v>100</v>
      </c>
      <c r="P75" s="74">
        <v>2</v>
      </c>
      <c r="Q75" s="72">
        <f t="shared" si="18"/>
        <v>100</v>
      </c>
      <c r="R75" s="74">
        <v>2</v>
      </c>
      <c r="S75" s="72">
        <f t="shared" si="10"/>
        <v>100</v>
      </c>
    </row>
    <row r="76" spans="1:19" ht="12.75">
      <c r="A76" s="46" t="s">
        <v>91</v>
      </c>
      <c r="B76" s="58">
        <v>3</v>
      </c>
      <c r="C76" s="74">
        <v>3</v>
      </c>
      <c r="D76" s="74">
        <v>3</v>
      </c>
      <c r="E76" s="72">
        <f t="shared" si="19"/>
        <v>100</v>
      </c>
      <c r="F76" s="74">
        <v>3</v>
      </c>
      <c r="G76" s="73">
        <v>3</v>
      </c>
      <c r="H76" s="72">
        <f t="shared" si="20"/>
        <v>100</v>
      </c>
      <c r="I76" s="74">
        <v>3</v>
      </c>
      <c r="J76" s="73">
        <v>3</v>
      </c>
      <c r="K76" s="72">
        <f t="shared" si="21"/>
        <v>100</v>
      </c>
      <c r="L76" s="74">
        <v>4</v>
      </c>
      <c r="M76" s="72">
        <f t="shared" si="17"/>
        <v>133.33333333333331</v>
      </c>
      <c r="N76" s="74">
        <v>4</v>
      </c>
      <c r="O76" s="72">
        <f t="shared" si="18"/>
        <v>100</v>
      </c>
      <c r="P76" s="74">
        <v>4</v>
      </c>
      <c r="Q76" s="72">
        <f t="shared" si="18"/>
        <v>100</v>
      </c>
      <c r="R76" s="74">
        <v>4</v>
      </c>
      <c r="S76" s="72">
        <f t="shared" si="10"/>
        <v>100</v>
      </c>
    </row>
    <row r="77" spans="1:19" ht="12.75">
      <c r="A77" s="46" t="s">
        <v>103</v>
      </c>
      <c r="B77" s="66">
        <f aca="true" t="shared" si="22" ref="B77:R77">B78</f>
        <v>20</v>
      </c>
      <c r="C77" s="71">
        <f t="shared" si="22"/>
        <v>20</v>
      </c>
      <c r="D77" s="71">
        <f t="shared" si="22"/>
        <v>20</v>
      </c>
      <c r="E77" s="72">
        <f t="shared" si="19"/>
        <v>100</v>
      </c>
      <c r="F77" s="71">
        <f t="shared" si="22"/>
        <v>20</v>
      </c>
      <c r="G77" s="71">
        <f t="shared" si="22"/>
        <v>20</v>
      </c>
      <c r="H77" s="72">
        <f t="shared" si="20"/>
        <v>100</v>
      </c>
      <c r="I77" s="71">
        <f t="shared" si="22"/>
        <v>20</v>
      </c>
      <c r="J77" s="71">
        <f t="shared" si="22"/>
        <v>19</v>
      </c>
      <c r="K77" s="72">
        <f t="shared" si="21"/>
        <v>95</v>
      </c>
      <c r="L77" s="71">
        <f t="shared" si="22"/>
        <v>22</v>
      </c>
      <c r="M77" s="72">
        <f t="shared" si="17"/>
        <v>110.00000000000001</v>
      </c>
      <c r="N77" s="71">
        <f t="shared" si="22"/>
        <v>22</v>
      </c>
      <c r="O77" s="72">
        <f t="shared" si="18"/>
        <v>100</v>
      </c>
      <c r="P77" s="71">
        <f t="shared" si="22"/>
        <v>22</v>
      </c>
      <c r="Q77" s="72">
        <f t="shared" si="18"/>
        <v>100</v>
      </c>
      <c r="R77" s="71">
        <f t="shared" si="22"/>
        <v>22</v>
      </c>
      <c r="S77" s="72">
        <f t="shared" si="10"/>
        <v>100</v>
      </c>
    </row>
    <row r="78" spans="1:19" ht="12.75">
      <c r="A78" s="36" t="s">
        <v>150</v>
      </c>
      <c r="B78" s="58">
        <v>20</v>
      </c>
      <c r="C78" s="74">
        <v>20</v>
      </c>
      <c r="D78" s="74">
        <v>20</v>
      </c>
      <c r="E78" s="72">
        <f t="shared" si="19"/>
        <v>100</v>
      </c>
      <c r="F78" s="74">
        <v>20</v>
      </c>
      <c r="G78" s="73">
        <v>20</v>
      </c>
      <c r="H78" s="72">
        <f t="shared" si="20"/>
        <v>100</v>
      </c>
      <c r="I78" s="74">
        <v>20</v>
      </c>
      <c r="J78" s="73">
        <v>19</v>
      </c>
      <c r="K78" s="72">
        <f t="shared" si="21"/>
        <v>95</v>
      </c>
      <c r="L78" s="74">
        <v>22</v>
      </c>
      <c r="M78" s="72">
        <f t="shared" si="17"/>
        <v>110.00000000000001</v>
      </c>
      <c r="N78" s="74">
        <v>22</v>
      </c>
      <c r="O78" s="72">
        <f t="shared" si="18"/>
        <v>100</v>
      </c>
      <c r="P78" s="74">
        <v>22</v>
      </c>
      <c r="Q78" s="72">
        <f t="shared" si="18"/>
        <v>100</v>
      </c>
      <c r="R78" s="74">
        <v>22</v>
      </c>
      <c r="S78" s="72">
        <f t="shared" si="10"/>
        <v>100</v>
      </c>
    </row>
    <row r="79" spans="1:19" s="60" customFormat="1" ht="12.75">
      <c r="A79" s="62" t="s">
        <v>104</v>
      </c>
      <c r="B79" s="67">
        <f>B80+B82+B83+B84</f>
        <v>38</v>
      </c>
      <c r="C79" s="67">
        <f>C80+C82+C83+C84</f>
        <v>35</v>
      </c>
      <c r="D79" s="67">
        <f>D80+D82+D83+D84</f>
        <v>45</v>
      </c>
      <c r="E79" s="65">
        <f t="shared" si="19"/>
        <v>128.57142857142858</v>
      </c>
      <c r="F79" s="67">
        <f>F80+F82+F83+F84</f>
        <v>35</v>
      </c>
      <c r="G79" s="67">
        <f>G80+G82+G83+G84</f>
        <v>38</v>
      </c>
      <c r="H79" s="65">
        <f t="shared" si="20"/>
        <v>108.57142857142857</v>
      </c>
      <c r="I79" s="67">
        <f>I80+I82+I83+I84</f>
        <v>45</v>
      </c>
      <c r="J79" s="67">
        <f>J80+J82+J83+J84</f>
        <v>39</v>
      </c>
      <c r="K79" s="65">
        <f t="shared" si="21"/>
        <v>86.66666666666667</v>
      </c>
      <c r="L79" s="67">
        <f>L80+L82+L83+L84</f>
        <v>37</v>
      </c>
      <c r="M79" s="65">
        <f t="shared" si="17"/>
        <v>97.36842105263158</v>
      </c>
      <c r="N79" s="67">
        <f>N80+N82+N83+N84</f>
        <v>38</v>
      </c>
      <c r="O79" s="65">
        <f t="shared" si="18"/>
        <v>102.7027027027027</v>
      </c>
      <c r="P79" s="67">
        <f>P80+P82+P83+P84</f>
        <v>38</v>
      </c>
      <c r="Q79" s="65">
        <f t="shared" si="18"/>
        <v>100</v>
      </c>
      <c r="R79" s="67">
        <f>R80+R82+R83+R84</f>
        <v>38</v>
      </c>
      <c r="S79" s="65">
        <f t="shared" si="10"/>
        <v>100</v>
      </c>
    </row>
    <row r="80" spans="1:19" ht="12.75">
      <c r="A80" s="44" t="s">
        <v>80</v>
      </c>
      <c r="B80" s="66">
        <f aca="true" t="shared" si="23" ref="B80:R80">B81</f>
        <v>15</v>
      </c>
      <c r="C80" s="71">
        <f t="shared" si="23"/>
        <v>12</v>
      </c>
      <c r="D80" s="71">
        <f t="shared" si="23"/>
        <v>22</v>
      </c>
      <c r="E80" s="72">
        <f t="shared" si="19"/>
        <v>183.33333333333331</v>
      </c>
      <c r="F80" s="71">
        <f t="shared" si="23"/>
        <v>12</v>
      </c>
      <c r="G80" s="71">
        <f t="shared" si="23"/>
        <v>15</v>
      </c>
      <c r="H80" s="72">
        <f t="shared" si="20"/>
        <v>125</v>
      </c>
      <c r="I80" s="71">
        <f t="shared" si="23"/>
        <v>22</v>
      </c>
      <c r="J80" s="71">
        <f t="shared" si="23"/>
        <v>16</v>
      </c>
      <c r="K80" s="72">
        <f t="shared" si="21"/>
        <v>72.72727272727273</v>
      </c>
      <c r="L80" s="71">
        <f t="shared" si="23"/>
        <v>14</v>
      </c>
      <c r="M80" s="72">
        <f t="shared" si="17"/>
        <v>93.33333333333333</v>
      </c>
      <c r="N80" s="71">
        <f t="shared" si="23"/>
        <v>15</v>
      </c>
      <c r="O80" s="72">
        <f t="shared" si="18"/>
        <v>107.14285714285714</v>
      </c>
      <c r="P80" s="71">
        <f t="shared" si="23"/>
        <v>15</v>
      </c>
      <c r="Q80" s="72">
        <f t="shared" si="18"/>
        <v>100</v>
      </c>
      <c r="R80" s="71">
        <f t="shared" si="23"/>
        <v>15</v>
      </c>
      <c r="S80" s="72">
        <f t="shared" si="10"/>
        <v>100</v>
      </c>
    </row>
    <row r="81" spans="1:19" ht="12.75">
      <c r="A81" s="36" t="s">
        <v>105</v>
      </c>
      <c r="B81" s="58">
        <v>15</v>
      </c>
      <c r="C81" s="74">
        <v>12</v>
      </c>
      <c r="D81" s="74">
        <v>22</v>
      </c>
      <c r="E81" s="72">
        <f t="shared" si="19"/>
        <v>183.33333333333331</v>
      </c>
      <c r="F81" s="74">
        <v>12</v>
      </c>
      <c r="G81" s="73">
        <v>15</v>
      </c>
      <c r="H81" s="72">
        <f t="shared" si="20"/>
        <v>125</v>
      </c>
      <c r="I81" s="74">
        <v>22</v>
      </c>
      <c r="J81" s="73">
        <v>16</v>
      </c>
      <c r="K81" s="72">
        <f t="shared" si="21"/>
        <v>72.72727272727273</v>
      </c>
      <c r="L81" s="74">
        <v>14</v>
      </c>
      <c r="M81" s="72">
        <f t="shared" si="17"/>
        <v>93.33333333333333</v>
      </c>
      <c r="N81" s="74">
        <v>15</v>
      </c>
      <c r="O81" s="72">
        <f t="shared" si="18"/>
        <v>107.14285714285714</v>
      </c>
      <c r="P81" s="74">
        <v>15</v>
      </c>
      <c r="Q81" s="72">
        <f t="shared" si="18"/>
        <v>100</v>
      </c>
      <c r="R81" s="74">
        <v>15</v>
      </c>
      <c r="S81" s="72">
        <f t="shared" si="10"/>
        <v>100</v>
      </c>
    </row>
    <row r="82" spans="1:19" ht="12.75">
      <c r="A82" s="47" t="s">
        <v>88</v>
      </c>
      <c r="B82" s="58">
        <v>18</v>
      </c>
      <c r="C82" s="74">
        <v>18</v>
      </c>
      <c r="D82" s="74">
        <v>18</v>
      </c>
      <c r="E82" s="72">
        <f t="shared" si="19"/>
        <v>100</v>
      </c>
      <c r="F82" s="74">
        <v>18</v>
      </c>
      <c r="G82" s="73">
        <v>18</v>
      </c>
      <c r="H82" s="72">
        <f t="shared" si="20"/>
        <v>100</v>
      </c>
      <c r="I82" s="74">
        <v>18</v>
      </c>
      <c r="J82" s="73">
        <v>18</v>
      </c>
      <c r="K82" s="72">
        <f t="shared" si="21"/>
        <v>100</v>
      </c>
      <c r="L82" s="74">
        <v>18</v>
      </c>
      <c r="M82" s="72">
        <f t="shared" si="17"/>
        <v>100</v>
      </c>
      <c r="N82" s="74">
        <v>18</v>
      </c>
      <c r="O82" s="72">
        <f t="shared" si="18"/>
        <v>100</v>
      </c>
      <c r="P82" s="74">
        <v>18</v>
      </c>
      <c r="Q82" s="72">
        <f t="shared" si="18"/>
        <v>100</v>
      </c>
      <c r="R82" s="74">
        <v>18</v>
      </c>
      <c r="S82" s="72">
        <f t="shared" si="10"/>
        <v>100</v>
      </c>
    </row>
    <row r="83" spans="1:19" ht="12.75">
      <c r="A83" s="48" t="s">
        <v>90</v>
      </c>
      <c r="B83" s="58">
        <v>2</v>
      </c>
      <c r="C83" s="74">
        <v>2</v>
      </c>
      <c r="D83" s="74">
        <v>2</v>
      </c>
      <c r="E83" s="72">
        <f t="shared" si="19"/>
        <v>100</v>
      </c>
      <c r="F83" s="74">
        <v>2</v>
      </c>
      <c r="G83" s="73">
        <v>2</v>
      </c>
      <c r="H83" s="72">
        <f t="shared" si="20"/>
        <v>100</v>
      </c>
      <c r="I83" s="74">
        <v>2</v>
      </c>
      <c r="J83" s="73">
        <v>2</v>
      </c>
      <c r="K83" s="72">
        <f t="shared" si="21"/>
        <v>100</v>
      </c>
      <c r="L83" s="74">
        <v>2</v>
      </c>
      <c r="M83" s="72">
        <f t="shared" si="17"/>
        <v>100</v>
      </c>
      <c r="N83" s="74">
        <v>2</v>
      </c>
      <c r="O83" s="72">
        <f t="shared" si="18"/>
        <v>100</v>
      </c>
      <c r="P83" s="74">
        <v>2</v>
      </c>
      <c r="Q83" s="72">
        <f t="shared" si="18"/>
        <v>100</v>
      </c>
      <c r="R83" s="74">
        <v>2</v>
      </c>
      <c r="S83" s="72">
        <f t="shared" si="10"/>
        <v>100</v>
      </c>
    </row>
    <row r="84" spans="1:19" ht="12.75">
      <c r="A84" s="46" t="s">
        <v>91</v>
      </c>
      <c r="B84" s="58">
        <v>3</v>
      </c>
      <c r="C84" s="74">
        <v>3</v>
      </c>
      <c r="D84" s="74">
        <v>3</v>
      </c>
      <c r="E84" s="72">
        <f t="shared" si="19"/>
        <v>100</v>
      </c>
      <c r="F84" s="74">
        <v>3</v>
      </c>
      <c r="G84" s="73">
        <v>3</v>
      </c>
      <c r="H84" s="72">
        <f t="shared" si="20"/>
        <v>100</v>
      </c>
      <c r="I84" s="74">
        <v>3</v>
      </c>
      <c r="J84" s="73">
        <v>3</v>
      </c>
      <c r="K84" s="72">
        <f t="shared" si="21"/>
        <v>100</v>
      </c>
      <c r="L84" s="74">
        <v>3</v>
      </c>
      <c r="M84" s="72">
        <f t="shared" si="17"/>
        <v>100</v>
      </c>
      <c r="N84" s="74">
        <v>3</v>
      </c>
      <c r="O84" s="72">
        <f t="shared" si="18"/>
        <v>100</v>
      </c>
      <c r="P84" s="74">
        <v>3</v>
      </c>
      <c r="Q84" s="72">
        <f t="shared" si="18"/>
        <v>100</v>
      </c>
      <c r="R84" s="74">
        <v>3</v>
      </c>
      <c r="S84" s="72">
        <f t="shared" si="10"/>
        <v>100</v>
      </c>
    </row>
    <row r="85" spans="1:19" s="60" customFormat="1" ht="12.75">
      <c r="A85" s="62" t="s">
        <v>106</v>
      </c>
      <c r="B85" s="67">
        <f>B86+B88+B89+B90</f>
        <v>173</v>
      </c>
      <c r="C85" s="67">
        <f>C86+C88+C89+C90</f>
        <v>198</v>
      </c>
      <c r="D85" s="67">
        <f>D86+D88+D89+D90</f>
        <v>222</v>
      </c>
      <c r="E85" s="65">
        <f t="shared" si="19"/>
        <v>112.12121212121211</v>
      </c>
      <c r="F85" s="67">
        <f>F86+F88+F89+F90</f>
        <v>203</v>
      </c>
      <c r="G85" s="67">
        <f>G86+G88+G89+G90</f>
        <v>219</v>
      </c>
      <c r="H85" s="65">
        <f t="shared" si="20"/>
        <v>107.88177339901478</v>
      </c>
      <c r="I85" s="67">
        <f>I86+I88+I89+I90</f>
        <v>222</v>
      </c>
      <c r="J85" s="67">
        <f>J86+J88+J89+J90</f>
        <v>197</v>
      </c>
      <c r="K85" s="65">
        <f t="shared" si="21"/>
        <v>88.73873873873875</v>
      </c>
      <c r="L85" s="67">
        <f>L86+L88+L89+L90</f>
        <v>197</v>
      </c>
      <c r="M85" s="65">
        <f t="shared" si="17"/>
        <v>89.95433789954338</v>
      </c>
      <c r="N85" s="67">
        <f>N86+N88+N89+N90</f>
        <v>193</v>
      </c>
      <c r="O85" s="65">
        <f t="shared" si="18"/>
        <v>97.96954314720813</v>
      </c>
      <c r="P85" s="67">
        <f>P86+P88+P89+P90</f>
        <v>193</v>
      </c>
      <c r="Q85" s="65">
        <f t="shared" si="18"/>
        <v>100</v>
      </c>
      <c r="R85" s="67">
        <f>R86+R88+R89+R90</f>
        <v>193</v>
      </c>
      <c r="S85" s="65">
        <f t="shared" si="10"/>
        <v>100</v>
      </c>
    </row>
    <row r="86" spans="1:19" ht="12.75">
      <c r="A86" s="44" t="s">
        <v>80</v>
      </c>
      <c r="B86" s="66">
        <f aca="true" t="shared" si="24" ref="B86:R86">B87</f>
        <v>150</v>
      </c>
      <c r="C86" s="71">
        <f t="shared" si="24"/>
        <v>175</v>
      </c>
      <c r="D86" s="71">
        <f t="shared" si="24"/>
        <v>199</v>
      </c>
      <c r="E86" s="72">
        <f t="shared" si="19"/>
        <v>113.71428571428572</v>
      </c>
      <c r="F86" s="71">
        <f t="shared" si="24"/>
        <v>180</v>
      </c>
      <c r="G86" s="71">
        <f t="shared" si="24"/>
        <v>196</v>
      </c>
      <c r="H86" s="72">
        <f t="shared" si="20"/>
        <v>108.88888888888889</v>
      </c>
      <c r="I86" s="71">
        <f t="shared" si="24"/>
        <v>199</v>
      </c>
      <c r="J86" s="71">
        <f t="shared" si="24"/>
        <v>174</v>
      </c>
      <c r="K86" s="72">
        <f t="shared" si="21"/>
        <v>87.43718592964824</v>
      </c>
      <c r="L86" s="71">
        <f t="shared" si="24"/>
        <v>174</v>
      </c>
      <c r="M86" s="72">
        <f t="shared" si="17"/>
        <v>88.77551020408163</v>
      </c>
      <c r="N86" s="71">
        <f t="shared" si="24"/>
        <v>170</v>
      </c>
      <c r="O86" s="72">
        <f t="shared" si="18"/>
        <v>97.70114942528735</v>
      </c>
      <c r="P86" s="71">
        <f t="shared" si="24"/>
        <v>170</v>
      </c>
      <c r="Q86" s="72">
        <f t="shared" si="18"/>
        <v>100</v>
      </c>
      <c r="R86" s="71">
        <f t="shared" si="24"/>
        <v>170</v>
      </c>
      <c r="S86" s="72">
        <f t="shared" si="10"/>
        <v>100</v>
      </c>
    </row>
    <row r="87" spans="1:19" ht="12.75">
      <c r="A87" s="36" t="s">
        <v>107</v>
      </c>
      <c r="B87" s="58">
        <v>150</v>
      </c>
      <c r="C87" s="74">
        <v>175</v>
      </c>
      <c r="D87" s="74">
        <v>199</v>
      </c>
      <c r="E87" s="72">
        <f t="shared" si="19"/>
        <v>113.71428571428572</v>
      </c>
      <c r="F87" s="74">
        <v>180</v>
      </c>
      <c r="G87" s="73">
        <v>196</v>
      </c>
      <c r="H87" s="72">
        <f t="shared" si="20"/>
        <v>108.88888888888889</v>
      </c>
      <c r="I87" s="74">
        <v>199</v>
      </c>
      <c r="J87" s="73">
        <v>174</v>
      </c>
      <c r="K87" s="72">
        <f t="shared" si="21"/>
        <v>87.43718592964824</v>
      </c>
      <c r="L87" s="74">
        <v>174</v>
      </c>
      <c r="M87" s="72">
        <f t="shared" si="17"/>
        <v>88.77551020408163</v>
      </c>
      <c r="N87" s="74">
        <v>170</v>
      </c>
      <c r="O87" s="72">
        <f t="shared" si="18"/>
        <v>97.70114942528735</v>
      </c>
      <c r="P87" s="74">
        <v>170</v>
      </c>
      <c r="Q87" s="72">
        <f t="shared" si="18"/>
        <v>100</v>
      </c>
      <c r="R87" s="74">
        <v>170</v>
      </c>
      <c r="S87" s="72">
        <f t="shared" si="10"/>
        <v>100</v>
      </c>
    </row>
    <row r="88" spans="1:19" ht="12.75">
      <c r="A88" s="47" t="s">
        <v>88</v>
      </c>
      <c r="B88" s="58">
        <v>17</v>
      </c>
      <c r="C88" s="74">
        <v>17</v>
      </c>
      <c r="D88" s="74">
        <v>17</v>
      </c>
      <c r="E88" s="72">
        <f t="shared" si="19"/>
        <v>100</v>
      </c>
      <c r="F88" s="74">
        <v>17</v>
      </c>
      <c r="G88" s="73">
        <v>17</v>
      </c>
      <c r="H88" s="72">
        <f t="shared" si="20"/>
        <v>100</v>
      </c>
      <c r="I88" s="74">
        <v>17</v>
      </c>
      <c r="J88" s="73">
        <v>17</v>
      </c>
      <c r="K88" s="72">
        <f t="shared" si="21"/>
        <v>100</v>
      </c>
      <c r="L88" s="74">
        <v>17</v>
      </c>
      <c r="M88" s="72">
        <f t="shared" si="17"/>
        <v>100</v>
      </c>
      <c r="N88" s="74">
        <v>17</v>
      </c>
      <c r="O88" s="72">
        <f t="shared" si="18"/>
        <v>100</v>
      </c>
      <c r="P88" s="74">
        <v>17</v>
      </c>
      <c r="Q88" s="72">
        <f t="shared" si="18"/>
        <v>100</v>
      </c>
      <c r="R88" s="74">
        <v>17</v>
      </c>
      <c r="S88" s="72">
        <f t="shared" si="10"/>
        <v>100</v>
      </c>
    </row>
    <row r="89" spans="1:19" ht="12.75">
      <c r="A89" s="48" t="s">
        <v>90</v>
      </c>
      <c r="B89" s="58">
        <v>2</v>
      </c>
      <c r="C89" s="74">
        <v>2</v>
      </c>
      <c r="D89" s="74">
        <v>2</v>
      </c>
      <c r="E89" s="72">
        <f t="shared" si="19"/>
        <v>100</v>
      </c>
      <c r="F89" s="74">
        <v>2</v>
      </c>
      <c r="G89" s="73">
        <v>2</v>
      </c>
      <c r="H89" s="72">
        <f t="shared" si="20"/>
        <v>100</v>
      </c>
      <c r="I89" s="74">
        <v>2</v>
      </c>
      <c r="J89" s="73">
        <v>2</v>
      </c>
      <c r="K89" s="72">
        <f t="shared" si="21"/>
        <v>100</v>
      </c>
      <c r="L89" s="74">
        <v>2</v>
      </c>
      <c r="M89" s="72">
        <f t="shared" si="17"/>
        <v>100</v>
      </c>
      <c r="N89" s="74">
        <v>2</v>
      </c>
      <c r="O89" s="72">
        <f t="shared" si="18"/>
        <v>100</v>
      </c>
      <c r="P89" s="74">
        <v>2</v>
      </c>
      <c r="Q89" s="72">
        <f t="shared" si="18"/>
        <v>100</v>
      </c>
      <c r="R89" s="74">
        <v>2</v>
      </c>
      <c r="S89" s="72">
        <f t="shared" si="10"/>
        <v>100</v>
      </c>
    </row>
    <row r="90" spans="1:19" ht="12.75">
      <c r="A90" s="46" t="s">
        <v>91</v>
      </c>
      <c r="B90" s="58">
        <v>4</v>
      </c>
      <c r="C90" s="74">
        <v>4</v>
      </c>
      <c r="D90" s="74">
        <v>4</v>
      </c>
      <c r="E90" s="72">
        <f t="shared" si="19"/>
        <v>100</v>
      </c>
      <c r="F90" s="74">
        <v>4</v>
      </c>
      <c r="G90" s="73">
        <v>4</v>
      </c>
      <c r="H90" s="72">
        <f t="shared" si="20"/>
        <v>100</v>
      </c>
      <c r="I90" s="74">
        <v>4</v>
      </c>
      <c r="J90" s="73">
        <v>4</v>
      </c>
      <c r="K90" s="72">
        <f t="shared" si="21"/>
        <v>100</v>
      </c>
      <c r="L90" s="74">
        <v>4</v>
      </c>
      <c r="M90" s="72">
        <f t="shared" si="17"/>
        <v>100</v>
      </c>
      <c r="N90" s="74">
        <v>4</v>
      </c>
      <c r="O90" s="72">
        <f t="shared" si="18"/>
        <v>100</v>
      </c>
      <c r="P90" s="74">
        <v>4</v>
      </c>
      <c r="Q90" s="72">
        <f t="shared" si="18"/>
        <v>100</v>
      </c>
      <c r="R90" s="74">
        <v>4</v>
      </c>
      <c r="S90" s="72">
        <f t="shared" si="10"/>
        <v>100</v>
      </c>
    </row>
    <row r="91" spans="1:19" s="60" customFormat="1" ht="12.75">
      <c r="A91" s="62" t="s">
        <v>108</v>
      </c>
      <c r="B91" s="67">
        <f>B92+B94+B95+B96</f>
        <v>24</v>
      </c>
      <c r="C91" s="67">
        <f>C92+C94+C95+C96</f>
        <v>24</v>
      </c>
      <c r="D91" s="67">
        <f>D92+D94+D95+D96</f>
        <v>24</v>
      </c>
      <c r="E91" s="65">
        <f t="shared" si="19"/>
        <v>100</v>
      </c>
      <c r="F91" s="67">
        <f>F92+F94+F95+F96</f>
        <v>24</v>
      </c>
      <c r="G91" s="67">
        <f>G92+G94+G95+G96</f>
        <v>24</v>
      </c>
      <c r="H91" s="65">
        <f t="shared" si="20"/>
        <v>100</v>
      </c>
      <c r="I91" s="67">
        <f>I92+I94+I95+I96</f>
        <v>24</v>
      </c>
      <c r="J91" s="67">
        <f>J92+J94+J95+J96</f>
        <v>24</v>
      </c>
      <c r="K91" s="65">
        <f t="shared" si="21"/>
        <v>100</v>
      </c>
      <c r="L91" s="67">
        <f>L92+L94+L95+L96</f>
        <v>24</v>
      </c>
      <c r="M91" s="65">
        <f t="shared" si="17"/>
        <v>100</v>
      </c>
      <c r="N91" s="67">
        <f>N92+N94+N95+N96</f>
        <v>24</v>
      </c>
      <c r="O91" s="65">
        <f t="shared" si="18"/>
        <v>100</v>
      </c>
      <c r="P91" s="67">
        <f>P92+P94+P95+P96</f>
        <v>24</v>
      </c>
      <c r="Q91" s="65">
        <f t="shared" si="18"/>
        <v>100</v>
      </c>
      <c r="R91" s="67">
        <f>R92+R94+R95+R96</f>
        <v>24</v>
      </c>
      <c r="S91" s="65">
        <f t="shared" si="10"/>
        <v>100</v>
      </c>
    </row>
    <row r="92" spans="1:19" ht="12.75">
      <c r="A92" s="44" t="s">
        <v>80</v>
      </c>
      <c r="B92" s="66">
        <f aca="true" t="shared" si="25" ref="B92:R92">B93</f>
        <v>0</v>
      </c>
      <c r="C92" s="71">
        <f t="shared" si="25"/>
        <v>0</v>
      </c>
      <c r="D92" s="71">
        <f t="shared" si="25"/>
        <v>0</v>
      </c>
      <c r="E92" s="72">
        <f t="shared" si="19"/>
        <v>0</v>
      </c>
      <c r="F92" s="71">
        <f t="shared" si="25"/>
        <v>0</v>
      </c>
      <c r="G92" s="71">
        <f t="shared" si="25"/>
        <v>0</v>
      </c>
      <c r="H92" s="72">
        <f t="shared" si="20"/>
        <v>0</v>
      </c>
      <c r="I92" s="71">
        <f t="shared" si="25"/>
        <v>0</v>
      </c>
      <c r="J92" s="71">
        <f t="shared" si="25"/>
        <v>0</v>
      </c>
      <c r="K92" s="72">
        <f t="shared" si="21"/>
        <v>0</v>
      </c>
      <c r="L92" s="71">
        <f t="shared" si="25"/>
        <v>0</v>
      </c>
      <c r="M92" s="72">
        <f t="shared" si="17"/>
        <v>0</v>
      </c>
      <c r="N92" s="71">
        <f t="shared" si="25"/>
        <v>0</v>
      </c>
      <c r="O92" s="72">
        <f t="shared" si="18"/>
        <v>0</v>
      </c>
      <c r="P92" s="71">
        <f t="shared" si="25"/>
        <v>0</v>
      </c>
      <c r="Q92" s="72">
        <f t="shared" si="18"/>
        <v>0</v>
      </c>
      <c r="R92" s="71">
        <f t="shared" si="25"/>
        <v>0</v>
      </c>
      <c r="S92" s="72">
        <f t="shared" si="10"/>
        <v>0</v>
      </c>
    </row>
    <row r="93" spans="1:19" ht="12.75">
      <c r="A93" s="36" t="s">
        <v>109</v>
      </c>
      <c r="B93" s="58"/>
      <c r="C93" s="74"/>
      <c r="D93" s="74"/>
      <c r="E93" s="72">
        <f t="shared" si="19"/>
        <v>0</v>
      </c>
      <c r="F93" s="74"/>
      <c r="G93" s="73"/>
      <c r="H93" s="72">
        <f t="shared" si="20"/>
        <v>0</v>
      </c>
      <c r="I93" s="74"/>
      <c r="J93" s="73"/>
      <c r="K93" s="72">
        <f t="shared" si="21"/>
        <v>0</v>
      </c>
      <c r="L93" s="74"/>
      <c r="M93" s="72">
        <f t="shared" si="17"/>
        <v>0</v>
      </c>
      <c r="N93" s="74"/>
      <c r="O93" s="72">
        <f t="shared" si="18"/>
        <v>0</v>
      </c>
      <c r="P93" s="74"/>
      <c r="Q93" s="72">
        <f t="shared" si="18"/>
        <v>0</v>
      </c>
      <c r="R93" s="74"/>
      <c r="S93" s="72">
        <f t="shared" si="10"/>
        <v>0</v>
      </c>
    </row>
    <row r="94" spans="1:19" ht="12.75">
      <c r="A94" s="47" t="s">
        <v>88</v>
      </c>
      <c r="B94" s="58">
        <v>19</v>
      </c>
      <c r="C94" s="74">
        <v>19</v>
      </c>
      <c r="D94" s="74">
        <v>19</v>
      </c>
      <c r="E94" s="72">
        <f t="shared" si="19"/>
        <v>100</v>
      </c>
      <c r="F94" s="74">
        <v>19</v>
      </c>
      <c r="G94" s="73">
        <v>19</v>
      </c>
      <c r="H94" s="72">
        <f t="shared" si="20"/>
        <v>100</v>
      </c>
      <c r="I94" s="74">
        <v>19</v>
      </c>
      <c r="J94" s="73">
        <v>19</v>
      </c>
      <c r="K94" s="72">
        <f t="shared" si="21"/>
        <v>100</v>
      </c>
      <c r="L94" s="74">
        <v>19</v>
      </c>
      <c r="M94" s="72">
        <f t="shared" si="17"/>
        <v>100</v>
      </c>
      <c r="N94" s="74">
        <v>19</v>
      </c>
      <c r="O94" s="72">
        <f t="shared" si="18"/>
        <v>100</v>
      </c>
      <c r="P94" s="74">
        <v>19</v>
      </c>
      <c r="Q94" s="72">
        <f t="shared" si="18"/>
        <v>100</v>
      </c>
      <c r="R94" s="74">
        <v>19</v>
      </c>
      <c r="S94" s="72">
        <f t="shared" si="10"/>
        <v>100</v>
      </c>
    </row>
    <row r="95" spans="1:19" ht="12.75">
      <c r="A95" s="48" t="s">
        <v>90</v>
      </c>
      <c r="B95" s="58">
        <v>2</v>
      </c>
      <c r="C95" s="74">
        <v>2</v>
      </c>
      <c r="D95" s="74">
        <v>2</v>
      </c>
      <c r="E95" s="72">
        <f t="shared" si="19"/>
        <v>100</v>
      </c>
      <c r="F95" s="74">
        <v>2</v>
      </c>
      <c r="G95" s="73">
        <v>2</v>
      </c>
      <c r="H95" s="72">
        <f t="shared" si="20"/>
        <v>100</v>
      </c>
      <c r="I95" s="74">
        <v>2</v>
      </c>
      <c r="J95" s="73">
        <v>2</v>
      </c>
      <c r="K95" s="72">
        <f t="shared" si="21"/>
        <v>100</v>
      </c>
      <c r="L95" s="74">
        <v>2</v>
      </c>
      <c r="M95" s="72">
        <f t="shared" si="17"/>
        <v>100</v>
      </c>
      <c r="N95" s="74">
        <v>2</v>
      </c>
      <c r="O95" s="72">
        <f t="shared" si="18"/>
        <v>100</v>
      </c>
      <c r="P95" s="74">
        <v>2</v>
      </c>
      <c r="Q95" s="72">
        <f t="shared" si="18"/>
        <v>100</v>
      </c>
      <c r="R95" s="74">
        <v>2</v>
      </c>
      <c r="S95" s="72">
        <f t="shared" si="10"/>
        <v>100</v>
      </c>
    </row>
    <row r="96" spans="1:19" ht="12.75">
      <c r="A96" s="46" t="s">
        <v>91</v>
      </c>
      <c r="B96" s="58">
        <v>3</v>
      </c>
      <c r="C96" s="74">
        <v>3</v>
      </c>
      <c r="D96" s="74">
        <v>3</v>
      </c>
      <c r="E96" s="72">
        <f t="shared" si="19"/>
        <v>100</v>
      </c>
      <c r="F96" s="74">
        <v>3</v>
      </c>
      <c r="G96" s="73">
        <v>3</v>
      </c>
      <c r="H96" s="72">
        <f t="shared" si="20"/>
        <v>100</v>
      </c>
      <c r="I96" s="74">
        <v>3</v>
      </c>
      <c r="J96" s="73">
        <v>3</v>
      </c>
      <c r="K96" s="72">
        <f t="shared" si="21"/>
        <v>100</v>
      </c>
      <c r="L96" s="74">
        <v>3</v>
      </c>
      <c r="M96" s="72">
        <f t="shared" si="17"/>
        <v>100</v>
      </c>
      <c r="N96" s="74">
        <v>3</v>
      </c>
      <c r="O96" s="72">
        <f t="shared" si="18"/>
        <v>100</v>
      </c>
      <c r="P96" s="74">
        <v>3</v>
      </c>
      <c r="Q96" s="72">
        <f t="shared" si="18"/>
        <v>100</v>
      </c>
      <c r="R96" s="74">
        <v>3</v>
      </c>
      <c r="S96" s="72">
        <f t="shared" si="10"/>
        <v>100</v>
      </c>
    </row>
    <row r="97" spans="1:19" s="60" customFormat="1" ht="12.75">
      <c r="A97" s="62" t="s">
        <v>110</v>
      </c>
      <c r="B97" s="67">
        <f>B98+B99+B100+B101</f>
        <v>24</v>
      </c>
      <c r="C97" s="67">
        <f>C98+C99+C100+C101</f>
        <v>24</v>
      </c>
      <c r="D97" s="67">
        <f>D98+D99+D100+D101</f>
        <v>24</v>
      </c>
      <c r="E97" s="65">
        <f t="shared" si="19"/>
        <v>100</v>
      </c>
      <c r="F97" s="67">
        <f>F98+F99+F100+F101</f>
        <v>24</v>
      </c>
      <c r="G97" s="67">
        <f>G98+G99+G100+G101</f>
        <v>24</v>
      </c>
      <c r="H97" s="65">
        <f t="shared" si="20"/>
        <v>100</v>
      </c>
      <c r="I97" s="67">
        <f>I98+I99+I100+I101</f>
        <v>24</v>
      </c>
      <c r="J97" s="67">
        <f>J98+J99+J100+J101</f>
        <v>3</v>
      </c>
      <c r="K97" s="65">
        <f t="shared" si="21"/>
        <v>12.5</v>
      </c>
      <c r="L97" s="67">
        <f>L98+L99+L100+L101</f>
        <v>0</v>
      </c>
      <c r="M97" s="65">
        <f t="shared" si="17"/>
        <v>0</v>
      </c>
      <c r="N97" s="67">
        <f>N98+N99+N100+N101</f>
        <v>0</v>
      </c>
      <c r="O97" s="65">
        <f t="shared" si="18"/>
        <v>0</v>
      </c>
      <c r="P97" s="67">
        <f>P98+P99+P100+P101</f>
        <v>0</v>
      </c>
      <c r="Q97" s="65">
        <f t="shared" si="18"/>
        <v>0</v>
      </c>
      <c r="R97" s="67">
        <f>R98+R99+R100+R101</f>
        <v>0</v>
      </c>
      <c r="S97" s="65">
        <f t="shared" si="10"/>
        <v>0</v>
      </c>
    </row>
    <row r="98" spans="1:19" ht="12.75">
      <c r="A98" s="44" t="s">
        <v>80</v>
      </c>
      <c r="B98" s="58"/>
      <c r="C98" s="74"/>
      <c r="D98" s="74"/>
      <c r="E98" s="72">
        <f t="shared" si="19"/>
        <v>0</v>
      </c>
      <c r="F98" s="74"/>
      <c r="G98" s="73"/>
      <c r="H98" s="72">
        <f t="shared" si="20"/>
        <v>0</v>
      </c>
      <c r="I98" s="74"/>
      <c r="J98" s="73"/>
      <c r="K98" s="72">
        <f t="shared" si="21"/>
        <v>0</v>
      </c>
      <c r="L98" s="74"/>
      <c r="M98" s="72">
        <f t="shared" si="17"/>
        <v>0</v>
      </c>
      <c r="N98" s="74"/>
      <c r="O98" s="72">
        <f t="shared" si="18"/>
        <v>0</v>
      </c>
      <c r="P98" s="74"/>
      <c r="Q98" s="72">
        <f t="shared" si="18"/>
        <v>0</v>
      </c>
      <c r="R98" s="74"/>
      <c r="S98" s="72">
        <f t="shared" si="10"/>
        <v>0</v>
      </c>
    </row>
    <row r="99" spans="1:19" ht="12.75">
      <c r="A99" s="47" t="s">
        <v>88</v>
      </c>
      <c r="B99" s="58">
        <v>20</v>
      </c>
      <c r="C99" s="74">
        <v>20</v>
      </c>
      <c r="D99" s="74">
        <v>20</v>
      </c>
      <c r="E99" s="72">
        <f t="shared" si="19"/>
        <v>100</v>
      </c>
      <c r="F99" s="74">
        <v>20</v>
      </c>
      <c r="G99" s="73">
        <v>20</v>
      </c>
      <c r="H99" s="72">
        <f t="shared" si="20"/>
        <v>100</v>
      </c>
      <c r="I99" s="74">
        <v>20</v>
      </c>
      <c r="J99" s="73"/>
      <c r="K99" s="72">
        <f t="shared" si="21"/>
        <v>0</v>
      </c>
      <c r="L99" s="74"/>
      <c r="M99" s="72">
        <f aca="true" t="shared" si="26" ref="M99:M130">IF(G99=0,0,L99/G99*100)</f>
        <v>0</v>
      </c>
      <c r="N99" s="74"/>
      <c r="O99" s="72">
        <f t="shared" si="18"/>
        <v>0</v>
      </c>
      <c r="P99" s="74"/>
      <c r="Q99" s="72">
        <f t="shared" si="18"/>
        <v>0</v>
      </c>
      <c r="R99" s="74"/>
      <c r="S99" s="72">
        <f aca="true" t="shared" si="27" ref="S99:S143">IF(P99=0,0,R99/P99*100)</f>
        <v>0</v>
      </c>
    </row>
    <row r="100" spans="1:19" ht="12.75">
      <c r="A100" s="48" t="s">
        <v>90</v>
      </c>
      <c r="B100" s="58">
        <v>1</v>
      </c>
      <c r="C100" s="74">
        <v>1</v>
      </c>
      <c r="D100" s="74">
        <v>1</v>
      </c>
      <c r="E100" s="72">
        <f t="shared" si="19"/>
        <v>100</v>
      </c>
      <c r="F100" s="74">
        <v>1</v>
      </c>
      <c r="G100" s="73">
        <v>1</v>
      </c>
      <c r="H100" s="72">
        <f t="shared" si="20"/>
        <v>100</v>
      </c>
      <c r="I100" s="74">
        <v>1</v>
      </c>
      <c r="J100" s="73"/>
      <c r="K100" s="72">
        <f t="shared" si="21"/>
        <v>0</v>
      </c>
      <c r="L100" s="74"/>
      <c r="M100" s="72">
        <f t="shared" si="26"/>
        <v>0</v>
      </c>
      <c r="N100" s="74"/>
      <c r="O100" s="72">
        <f t="shared" si="18"/>
        <v>0</v>
      </c>
      <c r="P100" s="74"/>
      <c r="Q100" s="72">
        <f t="shared" si="18"/>
        <v>0</v>
      </c>
      <c r="R100" s="74"/>
      <c r="S100" s="72">
        <f t="shared" si="27"/>
        <v>0</v>
      </c>
    </row>
    <row r="101" spans="1:19" ht="12.75">
      <c r="A101" s="46" t="s">
        <v>91</v>
      </c>
      <c r="B101" s="58">
        <v>3</v>
      </c>
      <c r="C101" s="74">
        <v>3</v>
      </c>
      <c r="D101" s="74">
        <v>3</v>
      </c>
      <c r="E101" s="72">
        <f t="shared" si="19"/>
        <v>100</v>
      </c>
      <c r="F101" s="74">
        <v>3</v>
      </c>
      <c r="G101" s="73">
        <v>3</v>
      </c>
      <c r="H101" s="72">
        <f t="shared" si="20"/>
        <v>100</v>
      </c>
      <c r="I101" s="74">
        <v>3</v>
      </c>
      <c r="J101" s="73">
        <v>3</v>
      </c>
      <c r="K101" s="72">
        <f t="shared" si="21"/>
        <v>100</v>
      </c>
      <c r="L101" s="74"/>
      <c r="M101" s="72">
        <f t="shared" si="26"/>
        <v>0</v>
      </c>
      <c r="N101" s="74"/>
      <c r="O101" s="72">
        <f t="shared" si="18"/>
        <v>0</v>
      </c>
      <c r="P101" s="74"/>
      <c r="Q101" s="72">
        <f t="shared" si="18"/>
        <v>0</v>
      </c>
      <c r="R101" s="74"/>
      <c r="S101" s="72">
        <f t="shared" si="27"/>
        <v>0</v>
      </c>
    </row>
    <row r="102" spans="1:19" s="60" customFormat="1" ht="12.75">
      <c r="A102" s="62" t="s">
        <v>111</v>
      </c>
      <c r="B102" s="67">
        <f>B103+B105+B110+B112+B115+B118+B120+B121+B122+B125+B126</f>
        <v>463</v>
      </c>
      <c r="C102" s="67">
        <f>C103+C105+C110+C112+C115+C118+C120+C121+C122+C125+C126</f>
        <v>383</v>
      </c>
      <c r="D102" s="67">
        <f>D103+D105+D110+D112+D115+D118+D120+D121+D122+D125+D126</f>
        <v>449</v>
      </c>
      <c r="E102" s="65">
        <f t="shared" si="19"/>
        <v>117.23237597911226</v>
      </c>
      <c r="F102" s="67">
        <f>F103+F105+F110+F112+F115+F118+F120+F121+F122+F125+F126</f>
        <v>403</v>
      </c>
      <c r="G102" s="67">
        <f>G103+G105+G110+G112+G115+G118+G120+G121+G122+G125+G126</f>
        <v>436</v>
      </c>
      <c r="H102" s="65">
        <f t="shared" si="20"/>
        <v>108.18858560794044</v>
      </c>
      <c r="I102" s="67">
        <f>I103+I105+I110+I112+I115+I118+I120+I121+I122+I125+I126</f>
        <v>449</v>
      </c>
      <c r="J102" s="67">
        <f>J103+J105+J110+J112+J115+J118+J120+J121+J122+J125+J126</f>
        <v>478</v>
      </c>
      <c r="K102" s="65">
        <f t="shared" si="21"/>
        <v>106.45879732739421</v>
      </c>
      <c r="L102" s="67">
        <f>L103+L105+L110+L112+L115+L118+L120+L121+L122+L125+L126</f>
        <v>440</v>
      </c>
      <c r="M102" s="65">
        <f t="shared" si="26"/>
        <v>100.91743119266054</v>
      </c>
      <c r="N102" s="67">
        <f>N103+N105+N110+N112+N115+N118+N120+N121+N122+N125+N126</f>
        <v>453</v>
      </c>
      <c r="O102" s="65">
        <f t="shared" si="18"/>
        <v>102.95454545454545</v>
      </c>
      <c r="P102" s="67">
        <f>P103+P105+P110+P112+P115+P118+P120+P121+P122+P125+P126</f>
        <v>455</v>
      </c>
      <c r="Q102" s="65">
        <f t="shared" si="18"/>
        <v>100.44150110375276</v>
      </c>
      <c r="R102" s="67">
        <f>R103+R105+R110+R112+R115+R118+R120+R121+R122+R125+R126</f>
        <v>457</v>
      </c>
      <c r="S102" s="65">
        <f t="shared" si="27"/>
        <v>100.43956043956044</v>
      </c>
    </row>
    <row r="103" spans="1:19" ht="12.75">
      <c r="A103" s="49" t="s">
        <v>80</v>
      </c>
      <c r="B103" s="66">
        <f aca="true" t="shared" si="28" ref="B103:R103">B104</f>
        <v>15</v>
      </c>
      <c r="C103" s="71">
        <f t="shared" si="28"/>
        <v>10</v>
      </c>
      <c r="D103" s="71">
        <f t="shared" si="28"/>
        <v>20</v>
      </c>
      <c r="E103" s="72">
        <f t="shared" si="19"/>
        <v>200</v>
      </c>
      <c r="F103" s="71">
        <f t="shared" si="28"/>
        <v>12</v>
      </c>
      <c r="G103" s="71">
        <f t="shared" si="28"/>
        <v>15</v>
      </c>
      <c r="H103" s="72">
        <f t="shared" si="20"/>
        <v>125</v>
      </c>
      <c r="I103" s="71">
        <f t="shared" si="28"/>
        <v>20</v>
      </c>
      <c r="J103" s="71">
        <f t="shared" si="28"/>
        <v>14</v>
      </c>
      <c r="K103" s="72">
        <f t="shared" si="21"/>
        <v>70</v>
      </c>
      <c r="L103" s="71">
        <f t="shared" si="28"/>
        <v>14</v>
      </c>
      <c r="M103" s="72">
        <f t="shared" si="26"/>
        <v>93.33333333333333</v>
      </c>
      <c r="N103" s="71">
        <f t="shared" si="28"/>
        <v>16</v>
      </c>
      <c r="O103" s="72">
        <f t="shared" si="18"/>
        <v>114.28571428571428</v>
      </c>
      <c r="P103" s="71">
        <f t="shared" si="28"/>
        <v>18</v>
      </c>
      <c r="Q103" s="72">
        <f t="shared" si="18"/>
        <v>112.5</v>
      </c>
      <c r="R103" s="71">
        <f t="shared" si="28"/>
        <v>20</v>
      </c>
      <c r="S103" s="72">
        <f t="shared" si="27"/>
        <v>111.11111111111111</v>
      </c>
    </row>
    <row r="104" spans="1:19" ht="12.75">
      <c r="A104" s="36" t="s">
        <v>112</v>
      </c>
      <c r="B104" s="58">
        <v>15</v>
      </c>
      <c r="C104" s="74">
        <v>10</v>
      </c>
      <c r="D104" s="74">
        <v>20</v>
      </c>
      <c r="E104" s="72">
        <f t="shared" si="19"/>
        <v>200</v>
      </c>
      <c r="F104" s="74">
        <v>12</v>
      </c>
      <c r="G104" s="73">
        <v>15</v>
      </c>
      <c r="H104" s="72">
        <f t="shared" si="20"/>
        <v>125</v>
      </c>
      <c r="I104" s="74">
        <v>20</v>
      </c>
      <c r="J104" s="73">
        <v>14</v>
      </c>
      <c r="K104" s="72">
        <f t="shared" si="21"/>
        <v>70</v>
      </c>
      <c r="L104" s="74">
        <v>14</v>
      </c>
      <c r="M104" s="72">
        <f t="shared" si="26"/>
        <v>93.33333333333333</v>
      </c>
      <c r="N104" s="74">
        <v>16</v>
      </c>
      <c r="O104" s="72">
        <f t="shared" si="18"/>
        <v>114.28571428571428</v>
      </c>
      <c r="P104" s="74">
        <v>18</v>
      </c>
      <c r="Q104" s="72">
        <f t="shared" si="18"/>
        <v>112.5</v>
      </c>
      <c r="R104" s="74">
        <v>20</v>
      </c>
      <c r="S104" s="72">
        <f t="shared" si="27"/>
        <v>111.11111111111111</v>
      </c>
    </row>
    <row r="105" spans="1:19" ht="12.75">
      <c r="A105" s="50" t="s">
        <v>83</v>
      </c>
      <c r="B105" s="66">
        <f>B106+B108</f>
        <v>38</v>
      </c>
      <c r="C105" s="71">
        <f>C106+C108</f>
        <v>0</v>
      </c>
      <c r="D105" s="71">
        <f>D106+D108</f>
        <v>0</v>
      </c>
      <c r="E105" s="72">
        <f t="shared" si="19"/>
        <v>0</v>
      </c>
      <c r="F105" s="71">
        <f>F106+F108</f>
        <v>0</v>
      </c>
      <c r="G105" s="71">
        <f>G106+G108</f>
        <v>0</v>
      </c>
      <c r="H105" s="72">
        <f t="shared" si="20"/>
        <v>0</v>
      </c>
      <c r="I105" s="71">
        <f>I106+I108</f>
        <v>0</v>
      </c>
      <c r="J105" s="71">
        <f>J106+J108</f>
        <v>0</v>
      </c>
      <c r="K105" s="72">
        <f t="shared" si="21"/>
        <v>0</v>
      </c>
      <c r="L105" s="71">
        <f>L106+L108</f>
        <v>0</v>
      </c>
      <c r="M105" s="72">
        <f t="shared" si="26"/>
        <v>0</v>
      </c>
      <c r="N105" s="71">
        <f>N106+N108</f>
        <v>0</v>
      </c>
      <c r="O105" s="72">
        <f t="shared" si="18"/>
        <v>0</v>
      </c>
      <c r="P105" s="71">
        <f>P106+P108</f>
        <v>0</v>
      </c>
      <c r="Q105" s="72">
        <f t="shared" si="18"/>
        <v>0</v>
      </c>
      <c r="R105" s="71">
        <f>R106+R108</f>
        <v>0</v>
      </c>
      <c r="S105" s="72">
        <f t="shared" si="27"/>
        <v>0</v>
      </c>
    </row>
    <row r="106" spans="1:19" ht="12.75">
      <c r="A106" s="45" t="s">
        <v>129</v>
      </c>
      <c r="B106" s="66">
        <f>B107</f>
        <v>38</v>
      </c>
      <c r="C106" s="71">
        <f>C107</f>
        <v>0</v>
      </c>
      <c r="D106" s="71">
        <f>D107</f>
        <v>0</v>
      </c>
      <c r="E106" s="72">
        <f t="shared" si="19"/>
        <v>0</v>
      </c>
      <c r="F106" s="71">
        <f>F107</f>
        <v>0</v>
      </c>
      <c r="G106" s="71">
        <f>G107</f>
        <v>0</v>
      </c>
      <c r="H106" s="72">
        <f t="shared" si="20"/>
        <v>0</v>
      </c>
      <c r="I106" s="71">
        <f>I107</f>
        <v>0</v>
      </c>
      <c r="J106" s="71">
        <f>J107</f>
        <v>0</v>
      </c>
      <c r="K106" s="72">
        <f t="shared" si="21"/>
        <v>0</v>
      </c>
      <c r="L106" s="71">
        <f>L107</f>
        <v>0</v>
      </c>
      <c r="M106" s="72">
        <f t="shared" si="26"/>
        <v>0</v>
      </c>
      <c r="N106" s="71">
        <f>N107</f>
        <v>0</v>
      </c>
      <c r="O106" s="72">
        <f t="shared" si="18"/>
        <v>0</v>
      </c>
      <c r="P106" s="71">
        <f>P107</f>
        <v>0</v>
      </c>
      <c r="Q106" s="72">
        <f t="shared" si="18"/>
        <v>0</v>
      </c>
      <c r="R106" s="71">
        <f>R107</f>
        <v>0</v>
      </c>
      <c r="S106" s="72">
        <f t="shared" si="27"/>
        <v>0</v>
      </c>
    </row>
    <row r="107" spans="1:19" ht="12.75">
      <c r="A107" s="51" t="s">
        <v>113</v>
      </c>
      <c r="B107" s="58">
        <v>38</v>
      </c>
      <c r="C107" s="74"/>
      <c r="D107" s="74"/>
      <c r="E107" s="72">
        <f t="shared" si="19"/>
        <v>0</v>
      </c>
      <c r="F107" s="74"/>
      <c r="G107" s="73"/>
      <c r="H107" s="72">
        <f t="shared" si="20"/>
        <v>0</v>
      </c>
      <c r="I107" s="74"/>
      <c r="J107" s="73"/>
      <c r="K107" s="72">
        <f t="shared" si="21"/>
        <v>0</v>
      </c>
      <c r="L107" s="74"/>
      <c r="M107" s="72">
        <f t="shared" si="26"/>
        <v>0</v>
      </c>
      <c r="N107" s="74"/>
      <c r="O107" s="72">
        <f t="shared" si="18"/>
        <v>0</v>
      </c>
      <c r="P107" s="74"/>
      <c r="Q107" s="72">
        <f t="shared" si="18"/>
        <v>0</v>
      </c>
      <c r="R107" s="74"/>
      <c r="S107" s="72">
        <f t="shared" si="27"/>
        <v>0</v>
      </c>
    </row>
    <row r="108" spans="1:19" ht="12.75">
      <c r="A108" s="46" t="s">
        <v>151</v>
      </c>
      <c r="B108" s="66">
        <f aca="true" t="shared" si="29" ref="B108:R108">B109</f>
        <v>0</v>
      </c>
      <c r="C108" s="71">
        <f t="shared" si="29"/>
        <v>0</v>
      </c>
      <c r="D108" s="71">
        <f t="shared" si="29"/>
        <v>0</v>
      </c>
      <c r="E108" s="72">
        <f t="shared" si="19"/>
        <v>0</v>
      </c>
      <c r="F108" s="71">
        <f t="shared" si="29"/>
        <v>0</v>
      </c>
      <c r="G108" s="71">
        <f t="shared" si="29"/>
        <v>0</v>
      </c>
      <c r="H108" s="72">
        <f t="shared" si="20"/>
        <v>0</v>
      </c>
      <c r="I108" s="71">
        <f t="shared" si="29"/>
        <v>0</v>
      </c>
      <c r="J108" s="71">
        <f t="shared" si="29"/>
        <v>0</v>
      </c>
      <c r="K108" s="72">
        <f t="shared" si="21"/>
        <v>0</v>
      </c>
      <c r="L108" s="71">
        <f t="shared" si="29"/>
        <v>0</v>
      </c>
      <c r="M108" s="72">
        <f t="shared" si="26"/>
        <v>0</v>
      </c>
      <c r="N108" s="71">
        <f t="shared" si="29"/>
        <v>0</v>
      </c>
      <c r="O108" s="72">
        <f t="shared" si="18"/>
        <v>0</v>
      </c>
      <c r="P108" s="71">
        <f t="shared" si="29"/>
        <v>0</v>
      </c>
      <c r="Q108" s="72">
        <f t="shared" si="18"/>
        <v>0</v>
      </c>
      <c r="R108" s="71">
        <f t="shared" si="29"/>
        <v>0</v>
      </c>
      <c r="S108" s="72">
        <f t="shared" si="27"/>
        <v>0</v>
      </c>
    </row>
    <row r="109" spans="1:19" ht="12.75">
      <c r="A109" s="36" t="s">
        <v>114</v>
      </c>
      <c r="B109" s="58"/>
      <c r="C109" s="74"/>
      <c r="D109" s="74"/>
      <c r="E109" s="72">
        <f t="shared" si="19"/>
        <v>0</v>
      </c>
      <c r="F109" s="74"/>
      <c r="G109" s="73"/>
      <c r="H109" s="72">
        <f t="shared" si="20"/>
        <v>0</v>
      </c>
      <c r="I109" s="74"/>
      <c r="J109" s="73"/>
      <c r="K109" s="72">
        <f t="shared" si="21"/>
        <v>0</v>
      </c>
      <c r="L109" s="74"/>
      <c r="M109" s="72">
        <f t="shared" si="26"/>
        <v>0</v>
      </c>
      <c r="N109" s="74"/>
      <c r="O109" s="72">
        <f t="shared" si="18"/>
        <v>0</v>
      </c>
      <c r="P109" s="74"/>
      <c r="Q109" s="72">
        <f t="shared" si="18"/>
        <v>0</v>
      </c>
      <c r="R109" s="74"/>
      <c r="S109" s="72">
        <f t="shared" si="27"/>
        <v>0</v>
      </c>
    </row>
    <row r="110" spans="1:19" ht="12.75">
      <c r="A110" s="49" t="s">
        <v>86</v>
      </c>
      <c r="B110" s="66">
        <f aca="true" t="shared" si="30" ref="B110:R110">B111</f>
        <v>25</v>
      </c>
      <c r="C110" s="71">
        <f t="shared" si="30"/>
        <v>23</v>
      </c>
      <c r="D110" s="71">
        <f t="shared" si="30"/>
        <v>25</v>
      </c>
      <c r="E110" s="72">
        <f t="shared" si="19"/>
        <v>108.69565217391303</v>
      </c>
      <c r="F110" s="71">
        <f t="shared" si="30"/>
        <v>23</v>
      </c>
      <c r="G110" s="71">
        <f t="shared" si="30"/>
        <v>25</v>
      </c>
      <c r="H110" s="72">
        <f t="shared" si="20"/>
        <v>108.69565217391303</v>
      </c>
      <c r="I110" s="71">
        <f t="shared" si="30"/>
        <v>25</v>
      </c>
      <c r="J110" s="71">
        <f t="shared" si="30"/>
        <v>25</v>
      </c>
      <c r="K110" s="72">
        <f t="shared" si="21"/>
        <v>100</v>
      </c>
      <c r="L110" s="71">
        <f t="shared" si="30"/>
        <v>25</v>
      </c>
      <c r="M110" s="72">
        <f t="shared" si="26"/>
        <v>100</v>
      </c>
      <c r="N110" s="71">
        <f t="shared" si="30"/>
        <v>25</v>
      </c>
      <c r="O110" s="72">
        <f t="shared" si="18"/>
        <v>100</v>
      </c>
      <c r="P110" s="71">
        <f t="shared" si="30"/>
        <v>25</v>
      </c>
      <c r="Q110" s="72">
        <f t="shared" si="18"/>
        <v>100</v>
      </c>
      <c r="R110" s="71">
        <f t="shared" si="30"/>
        <v>25</v>
      </c>
      <c r="S110" s="72">
        <f t="shared" si="27"/>
        <v>100</v>
      </c>
    </row>
    <row r="111" spans="1:19" ht="12.75">
      <c r="A111" s="36" t="s">
        <v>115</v>
      </c>
      <c r="B111" s="58">
        <v>25</v>
      </c>
      <c r="C111" s="74">
        <v>23</v>
      </c>
      <c r="D111" s="74">
        <v>25</v>
      </c>
      <c r="E111" s="72">
        <f t="shared" si="19"/>
        <v>108.69565217391303</v>
      </c>
      <c r="F111" s="74">
        <v>23</v>
      </c>
      <c r="G111" s="73">
        <v>25</v>
      </c>
      <c r="H111" s="72">
        <f t="shared" si="20"/>
        <v>108.69565217391303</v>
      </c>
      <c r="I111" s="74">
        <v>25</v>
      </c>
      <c r="J111" s="73">
        <v>25</v>
      </c>
      <c r="K111" s="72">
        <f t="shared" si="21"/>
        <v>100</v>
      </c>
      <c r="L111" s="74">
        <v>25</v>
      </c>
      <c r="M111" s="72">
        <f t="shared" si="26"/>
        <v>100</v>
      </c>
      <c r="N111" s="74">
        <v>25</v>
      </c>
      <c r="O111" s="72">
        <f t="shared" si="18"/>
        <v>100</v>
      </c>
      <c r="P111" s="74">
        <v>25</v>
      </c>
      <c r="Q111" s="72">
        <f t="shared" si="18"/>
        <v>100</v>
      </c>
      <c r="R111" s="74">
        <v>25</v>
      </c>
      <c r="S111" s="72">
        <f t="shared" si="27"/>
        <v>100</v>
      </c>
    </row>
    <row r="112" spans="1:19" ht="12.75">
      <c r="A112" s="52" t="s">
        <v>41</v>
      </c>
      <c r="B112" s="66">
        <f>B113+B114</f>
        <v>0</v>
      </c>
      <c r="C112" s="71">
        <f>C113+C114</f>
        <v>0</v>
      </c>
      <c r="D112" s="71">
        <f>D113+D114</f>
        <v>0</v>
      </c>
      <c r="E112" s="72">
        <f t="shared" si="19"/>
        <v>0</v>
      </c>
      <c r="F112" s="71">
        <f>F113+F114</f>
        <v>0</v>
      </c>
      <c r="G112" s="71">
        <f>G113+G114</f>
        <v>0</v>
      </c>
      <c r="H112" s="72">
        <f t="shared" si="20"/>
        <v>0</v>
      </c>
      <c r="I112" s="71">
        <f>I113+I114</f>
        <v>0</v>
      </c>
      <c r="J112" s="71">
        <f>J113+J114</f>
        <v>0</v>
      </c>
      <c r="K112" s="72">
        <f t="shared" si="21"/>
        <v>0</v>
      </c>
      <c r="L112" s="71">
        <f>L113+L114</f>
        <v>0</v>
      </c>
      <c r="M112" s="72">
        <f t="shared" si="26"/>
        <v>0</v>
      </c>
      <c r="N112" s="71">
        <f>N113+N114</f>
        <v>0</v>
      </c>
      <c r="O112" s="72">
        <f t="shared" si="18"/>
        <v>0</v>
      </c>
      <c r="P112" s="71">
        <f>P113+P114</f>
        <v>0</v>
      </c>
      <c r="Q112" s="72">
        <f t="shared" si="18"/>
        <v>0</v>
      </c>
      <c r="R112" s="71">
        <f>R113+R114</f>
        <v>0</v>
      </c>
      <c r="S112" s="72">
        <f t="shared" si="27"/>
        <v>0</v>
      </c>
    </row>
    <row r="113" spans="1:19" ht="12.75">
      <c r="A113" s="36" t="s">
        <v>153</v>
      </c>
      <c r="B113" s="58"/>
      <c r="C113" s="74"/>
      <c r="D113" s="74"/>
      <c r="E113" s="72">
        <f t="shared" si="19"/>
        <v>0</v>
      </c>
      <c r="F113" s="74"/>
      <c r="G113" s="73"/>
      <c r="H113" s="72">
        <f t="shared" si="20"/>
        <v>0</v>
      </c>
      <c r="I113" s="74"/>
      <c r="J113" s="73"/>
      <c r="K113" s="72">
        <f t="shared" si="21"/>
        <v>0</v>
      </c>
      <c r="L113" s="74"/>
      <c r="M113" s="72">
        <f t="shared" si="26"/>
        <v>0</v>
      </c>
      <c r="N113" s="74"/>
      <c r="O113" s="72">
        <f t="shared" si="18"/>
        <v>0</v>
      </c>
      <c r="P113" s="74"/>
      <c r="Q113" s="72">
        <f t="shared" si="18"/>
        <v>0</v>
      </c>
      <c r="R113" s="74"/>
      <c r="S113" s="72">
        <f t="shared" si="27"/>
        <v>0</v>
      </c>
    </row>
    <row r="114" spans="1:19" ht="12.75">
      <c r="A114" s="36" t="s">
        <v>118</v>
      </c>
      <c r="B114" s="58"/>
      <c r="C114" s="74"/>
      <c r="D114" s="74"/>
      <c r="E114" s="72">
        <f t="shared" si="19"/>
        <v>0</v>
      </c>
      <c r="F114" s="74"/>
      <c r="G114" s="73"/>
      <c r="H114" s="72">
        <f t="shared" si="20"/>
        <v>0</v>
      </c>
      <c r="I114" s="74"/>
      <c r="J114" s="73"/>
      <c r="K114" s="72">
        <f t="shared" si="21"/>
        <v>0</v>
      </c>
      <c r="L114" s="74"/>
      <c r="M114" s="72">
        <f t="shared" si="26"/>
        <v>0</v>
      </c>
      <c r="N114" s="74"/>
      <c r="O114" s="72">
        <f t="shared" si="18"/>
        <v>0</v>
      </c>
      <c r="P114" s="74"/>
      <c r="Q114" s="72">
        <f t="shared" si="18"/>
        <v>0</v>
      </c>
      <c r="R114" s="74"/>
      <c r="S114" s="72">
        <f t="shared" si="27"/>
        <v>0</v>
      </c>
    </row>
    <row r="115" spans="1:19" ht="12.75">
      <c r="A115" s="52" t="s">
        <v>102</v>
      </c>
      <c r="B115" s="66">
        <f>B116+B117</f>
        <v>16</v>
      </c>
      <c r="C115" s="71">
        <f>C116+C117</f>
        <v>10</v>
      </c>
      <c r="D115" s="71">
        <f>D116+D117</f>
        <v>15</v>
      </c>
      <c r="E115" s="72">
        <f t="shared" si="19"/>
        <v>150</v>
      </c>
      <c r="F115" s="71">
        <f>F116+F117</f>
        <v>10</v>
      </c>
      <c r="G115" s="71">
        <f>G116+G117</f>
        <v>10</v>
      </c>
      <c r="H115" s="72">
        <f t="shared" si="20"/>
        <v>100</v>
      </c>
      <c r="I115" s="71">
        <f>I116+I117</f>
        <v>15</v>
      </c>
      <c r="J115" s="71">
        <f>J116+J117</f>
        <v>17</v>
      </c>
      <c r="K115" s="72">
        <f t="shared" si="21"/>
        <v>113.33333333333333</v>
      </c>
      <c r="L115" s="71">
        <f>L116+L117</f>
        <v>11</v>
      </c>
      <c r="M115" s="72">
        <f t="shared" si="26"/>
        <v>110.00000000000001</v>
      </c>
      <c r="N115" s="71">
        <f>N116+N117</f>
        <v>12</v>
      </c>
      <c r="O115" s="72">
        <f t="shared" si="18"/>
        <v>109.09090909090908</v>
      </c>
      <c r="P115" s="71">
        <f>P116+P117</f>
        <v>12</v>
      </c>
      <c r="Q115" s="72">
        <f t="shared" si="18"/>
        <v>100</v>
      </c>
      <c r="R115" s="71">
        <f>R116+R117</f>
        <v>12</v>
      </c>
      <c r="S115" s="72">
        <f t="shared" si="27"/>
        <v>100</v>
      </c>
    </row>
    <row r="116" spans="1:19" ht="12.75">
      <c r="A116" s="36" t="s">
        <v>116</v>
      </c>
      <c r="B116" s="58">
        <v>6</v>
      </c>
      <c r="C116" s="74"/>
      <c r="D116" s="74"/>
      <c r="E116" s="72">
        <f t="shared" si="19"/>
        <v>0</v>
      </c>
      <c r="F116" s="74"/>
      <c r="G116" s="73"/>
      <c r="H116" s="72">
        <f t="shared" si="20"/>
        <v>0</v>
      </c>
      <c r="I116" s="74"/>
      <c r="J116" s="73"/>
      <c r="K116" s="72">
        <f t="shared" si="21"/>
        <v>0</v>
      </c>
      <c r="L116" s="74"/>
      <c r="M116" s="72">
        <f t="shared" si="26"/>
        <v>0</v>
      </c>
      <c r="N116" s="74"/>
      <c r="O116" s="72">
        <f t="shared" si="18"/>
        <v>0</v>
      </c>
      <c r="P116" s="74"/>
      <c r="Q116" s="72">
        <f t="shared" si="18"/>
        <v>0</v>
      </c>
      <c r="R116" s="74"/>
      <c r="S116" s="72">
        <f t="shared" si="27"/>
        <v>0</v>
      </c>
    </row>
    <row r="117" spans="1:19" ht="12.75">
      <c r="A117" s="36" t="s">
        <v>117</v>
      </c>
      <c r="B117" s="58">
        <v>10</v>
      </c>
      <c r="C117" s="74">
        <v>10</v>
      </c>
      <c r="D117" s="74">
        <v>15</v>
      </c>
      <c r="E117" s="72">
        <f t="shared" si="19"/>
        <v>150</v>
      </c>
      <c r="F117" s="74">
        <v>10</v>
      </c>
      <c r="G117" s="73">
        <v>10</v>
      </c>
      <c r="H117" s="72">
        <f t="shared" si="20"/>
        <v>100</v>
      </c>
      <c r="I117" s="74">
        <v>15</v>
      </c>
      <c r="J117" s="73">
        <v>17</v>
      </c>
      <c r="K117" s="72">
        <f t="shared" si="21"/>
        <v>113.33333333333333</v>
      </c>
      <c r="L117" s="74">
        <v>11</v>
      </c>
      <c r="M117" s="72">
        <f t="shared" si="26"/>
        <v>110.00000000000001</v>
      </c>
      <c r="N117" s="74">
        <v>12</v>
      </c>
      <c r="O117" s="72">
        <f t="shared" si="18"/>
        <v>109.09090909090908</v>
      </c>
      <c r="P117" s="74">
        <v>12</v>
      </c>
      <c r="Q117" s="72">
        <f t="shared" si="18"/>
        <v>100</v>
      </c>
      <c r="R117" s="74">
        <v>12</v>
      </c>
      <c r="S117" s="72">
        <f t="shared" si="27"/>
        <v>100</v>
      </c>
    </row>
    <row r="118" spans="1:19" ht="12.75">
      <c r="A118" s="52" t="s">
        <v>64</v>
      </c>
      <c r="B118" s="66">
        <f aca="true" t="shared" si="31" ref="B118:R118">B119</f>
        <v>50</v>
      </c>
      <c r="C118" s="71">
        <f t="shared" si="31"/>
        <v>50</v>
      </c>
      <c r="D118" s="71">
        <f t="shared" si="31"/>
        <v>62</v>
      </c>
      <c r="E118" s="72">
        <f t="shared" si="19"/>
        <v>124</v>
      </c>
      <c r="F118" s="71">
        <f t="shared" si="31"/>
        <v>50</v>
      </c>
      <c r="G118" s="71">
        <f t="shared" si="31"/>
        <v>65</v>
      </c>
      <c r="H118" s="72">
        <f t="shared" si="20"/>
        <v>130</v>
      </c>
      <c r="I118" s="71">
        <f t="shared" si="31"/>
        <v>62</v>
      </c>
      <c r="J118" s="71">
        <f t="shared" si="31"/>
        <v>60</v>
      </c>
      <c r="K118" s="72">
        <f t="shared" si="21"/>
        <v>96.7741935483871</v>
      </c>
      <c r="L118" s="71">
        <f t="shared" si="31"/>
        <v>65</v>
      </c>
      <c r="M118" s="72">
        <f t="shared" si="26"/>
        <v>100</v>
      </c>
      <c r="N118" s="71">
        <f t="shared" si="31"/>
        <v>65</v>
      </c>
      <c r="O118" s="72">
        <f t="shared" si="18"/>
        <v>100</v>
      </c>
      <c r="P118" s="71">
        <f t="shared" si="31"/>
        <v>65</v>
      </c>
      <c r="Q118" s="72">
        <f t="shared" si="18"/>
        <v>100</v>
      </c>
      <c r="R118" s="71">
        <f t="shared" si="31"/>
        <v>65</v>
      </c>
      <c r="S118" s="72">
        <f t="shared" si="27"/>
        <v>100</v>
      </c>
    </row>
    <row r="119" spans="1:19" ht="12.75">
      <c r="A119" s="36" t="s">
        <v>119</v>
      </c>
      <c r="B119" s="58">
        <v>50</v>
      </c>
      <c r="C119" s="74">
        <v>50</v>
      </c>
      <c r="D119" s="74">
        <v>62</v>
      </c>
      <c r="E119" s="72">
        <f t="shared" si="19"/>
        <v>124</v>
      </c>
      <c r="F119" s="74">
        <v>50</v>
      </c>
      <c r="G119" s="73">
        <v>65</v>
      </c>
      <c r="H119" s="72">
        <f t="shared" si="20"/>
        <v>130</v>
      </c>
      <c r="I119" s="74">
        <v>62</v>
      </c>
      <c r="J119" s="73">
        <v>60</v>
      </c>
      <c r="K119" s="72">
        <f t="shared" si="21"/>
        <v>96.7741935483871</v>
      </c>
      <c r="L119" s="74">
        <v>65</v>
      </c>
      <c r="M119" s="72">
        <f t="shared" si="26"/>
        <v>100</v>
      </c>
      <c r="N119" s="74">
        <v>65</v>
      </c>
      <c r="O119" s="72">
        <f t="shared" si="18"/>
        <v>100</v>
      </c>
      <c r="P119" s="74">
        <v>65</v>
      </c>
      <c r="Q119" s="72">
        <f t="shared" si="18"/>
        <v>100</v>
      </c>
      <c r="R119" s="74">
        <v>65</v>
      </c>
      <c r="S119" s="72">
        <f t="shared" si="27"/>
        <v>100</v>
      </c>
    </row>
    <row r="120" spans="1:19" ht="12.75">
      <c r="A120" s="47" t="s">
        <v>88</v>
      </c>
      <c r="B120" s="58">
        <v>32</v>
      </c>
      <c r="C120" s="74">
        <v>32</v>
      </c>
      <c r="D120" s="74">
        <v>32</v>
      </c>
      <c r="E120" s="72">
        <f t="shared" si="19"/>
        <v>100</v>
      </c>
      <c r="F120" s="74">
        <v>32</v>
      </c>
      <c r="G120" s="73">
        <v>32</v>
      </c>
      <c r="H120" s="72">
        <f t="shared" si="20"/>
        <v>100</v>
      </c>
      <c r="I120" s="74">
        <v>32</v>
      </c>
      <c r="J120" s="73">
        <v>62</v>
      </c>
      <c r="K120" s="72">
        <f t="shared" si="21"/>
        <v>193.75</v>
      </c>
      <c r="L120" s="74">
        <v>32</v>
      </c>
      <c r="M120" s="72">
        <f t="shared" si="26"/>
        <v>100</v>
      </c>
      <c r="N120" s="74">
        <v>32</v>
      </c>
      <c r="O120" s="72">
        <f t="shared" si="18"/>
        <v>100</v>
      </c>
      <c r="P120" s="74">
        <v>32</v>
      </c>
      <c r="Q120" s="72">
        <f t="shared" si="18"/>
        <v>100</v>
      </c>
      <c r="R120" s="74">
        <v>32</v>
      </c>
      <c r="S120" s="72">
        <f t="shared" si="27"/>
        <v>100</v>
      </c>
    </row>
    <row r="121" spans="1:19" ht="12.75">
      <c r="A121" s="48" t="s">
        <v>90</v>
      </c>
      <c r="B121" s="58">
        <v>2</v>
      </c>
      <c r="C121" s="74">
        <v>2</v>
      </c>
      <c r="D121" s="74">
        <v>2</v>
      </c>
      <c r="E121" s="72">
        <f t="shared" si="19"/>
        <v>100</v>
      </c>
      <c r="F121" s="74">
        <v>3</v>
      </c>
      <c r="G121" s="73">
        <v>3</v>
      </c>
      <c r="H121" s="72">
        <f t="shared" si="20"/>
        <v>100</v>
      </c>
      <c r="I121" s="74">
        <v>2</v>
      </c>
      <c r="J121" s="73">
        <v>2</v>
      </c>
      <c r="K121" s="72">
        <f t="shared" si="21"/>
        <v>100</v>
      </c>
      <c r="L121" s="74">
        <v>3</v>
      </c>
      <c r="M121" s="72">
        <f t="shared" si="26"/>
        <v>100</v>
      </c>
      <c r="N121" s="74">
        <v>3</v>
      </c>
      <c r="O121" s="72">
        <f t="shared" si="18"/>
        <v>100</v>
      </c>
      <c r="P121" s="74">
        <v>3</v>
      </c>
      <c r="Q121" s="72">
        <f t="shared" si="18"/>
        <v>100</v>
      </c>
      <c r="R121" s="74">
        <v>3</v>
      </c>
      <c r="S121" s="72">
        <f t="shared" si="27"/>
        <v>100</v>
      </c>
    </row>
    <row r="122" spans="1:19" ht="12.75">
      <c r="A122" s="47" t="s">
        <v>89</v>
      </c>
      <c r="B122" s="66">
        <f>B123+B124</f>
        <v>229</v>
      </c>
      <c r="C122" s="71">
        <f>C123+C124</f>
        <v>210</v>
      </c>
      <c r="D122" s="71">
        <f>D123+D124</f>
        <v>215</v>
      </c>
      <c r="E122" s="72">
        <f t="shared" si="19"/>
        <v>102.38095238095238</v>
      </c>
      <c r="F122" s="71">
        <f>F123+F124</f>
        <v>215</v>
      </c>
      <c r="G122" s="71">
        <f>G123+G124</f>
        <v>218</v>
      </c>
      <c r="H122" s="72">
        <f t="shared" si="20"/>
        <v>101.39534883720931</v>
      </c>
      <c r="I122" s="71">
        <f>I123+I124</f>
        <v>215</v>
      </c>
      <c r="J122" s="71">
        <f>J123+J124</f>
        <v>220</v>
      </c>
      <c r="K122" s="72">
        <f t="shared" si="21"/>
        <v>102.32558139534885</v>
      </c>
      <c r="L122" s="71">
        <f>L123+L124</f>
        <v>220</v>
      </c>
      <c r="M122" s="72">
        <f t="shared" si="26"/>
        <v>100.91743119266054</v>
      </c>
      <c r="N122" s="71">
        <f>N123+N124</f>
        <v>230</v>
      </c>
      <c r="O122" s="72">
        <f t="shared" si="18"/>
        <v>104.54545454545455</v>
      </c>
      <c r="P122" s="71">
        <f>P123+P124</f>
        <v>230</v>
      </c>
      <c r="Q122" s="72">
        <f t="shared" si="18"/>
        <v>100</v>
      </c>
      <c r="R122" s="71">
        <f>R123+R124</f>
        <v>230</v>
      </c>
      <c r="S122" s="72">
        <f t="shared" si="27"/>
        <v>100</v>
      </c>
    </row>
    <row r="123" spans="1:19" ht="12.75">
      <c r="A123" s="36" t="s">
        <v>120</v>
      </c>
      <c r="B123" s="58">
        <v>47</v>
      </c>
      <c r="C123" s="74">
        <v>45</v>
      </c>
      <c r="D123" s="74">
        <v>45</v>
      </c>
      <c r="E123" s="72">
        <f t="shared" si="19"/>
        <v>100</v>
      </c>
      <c r="F123" s="74">
        <v>45</v>
      </c>
      <c r="G123" s="73">
        <v>48</v>
      </c>
      <c r="H123" s="72">
        <f t="shared" si="20"/>
        <v>106.66666666666667</v>
      </c>
      <c r="I123" s="74">
        <v>45</v>
      </c>
      <c r="J123" s="73">
        <v>45</v>
      </c>
      <c r="K123" s="72">
        <f t="shared" si="21"/>
        <v>100</v>
      </c>
      <c r="L123" s="74">
        <v>50</v>
      </c>
      <c r="M123" s="72">
        <f t="shared" si="26"/>
        <v>104.16666666666667</v>
      </c>
      <c r="N123" s="74">
        <v>50</v>
      </c>
      <c r="O123" s="72">
        <f t="shared" si="18"/>
        <v>100</v>
      </c>
      <c r="P123" s="74">
        <v>50</v>
      </c>
      <c r="Q123" s="72">
        <f t="shared" si="18"/>
        <v>100</v>
      </c>
      <c r="R123" s="74">
        <v>50</v>
      </c>
      <c r="S123" s="72">
        <f t="shared" si="27"/>
        <v>100</v>
      </c>
    </row>
    <row r="124" spans="1:19" ht="12.75">
      <c r="A124" s="36" t="s">
        <v>121</v>
      </c>
      <c r="B124" s="58">
        <v>182</v>
      </c>
      <c r="C124" s="74">
        <v>165</v>
      </c>
      <c r="D124" s="74">
        <v>170</v>
      </c>
      <c r="E124" s="72">
        <f t="shared" si="19"/>
        <v>103.03030303030303</v>
      </c>
      <c r="F124" s="74">
        <v>170</v>
      </c>
      <c r="G124" s="73">
        <v>170</v>
      </c>
      <c r="H124" s="72">
        <f t="shared" si="20"/>
        <v>100</v>
      </c>
      <c r="I124" s="74">
        <v>170</v>
      </c>
      <c r="J124" s="73">
        <v>175</v>
      </c>
      <c r="K124" s="72">
        <f t="shared" si="21"/>
        <v>102.94117647058823</v>
      </c>
      <c r="L124" s="74">
        <v>170</v>
      </c>
      <c r="M124" s="72">
        <f t="shared" si="26"/>
        <v>100</v>
      </c>
      <c r="N124" s="74">
        <v>180</v>
      </c>
      <c r="O124" s="72">
        <f t="shared" si="18"/>
        <v>105.88235294117648</v>
      </c>
      <c r="P124" s="74">
        <v>180</v>
      </c>
      <c r="Q124" s="72">
        <f t="shared" si="18"/>
        <v>100</v>
      </c>
      <c r="R124" s="74">
        <v>180</v>
      </c>
      <c r="S124" s="72">
        <f t="shared" si="27"/>
        <v>100</v>
      </c>
    </row>
    <row r="125" spans="1:19" ht="12.75">
      <c r="A125" s="46" t="s">
        <v>91</v>
      </c>
      <c r="B125" s="58">
        <v>8</v>
      </c>
      <c r="C125" s="74">
        <v>8</v>
      </c>
      <c r="D125" s="74">
        <v>8</v>
      </c>
      <c r="E125" s="72">
        <f t="shared" si="19"/>
        <v>100</v>
      </c>
      <c r="F125" s="74">
        <v>8</v>
      </c>
      <c r="G125" s="73">
        <v>8</v>
      </c>
      <c r="H125" s="72">
        <f t="shared" si="20"/>
        <v>100</v>
      </c>
      <c r="I125" s="74">
        <v>8</v>
      </c>
      <c r="J125" s="73">
        <v>8</v>
      </c>
      <c r="K125" s="72">
        <f t="shared" si="21"/>
        <v>100</v>
      </c>
      <c r="L125" s="74">
        <v>10</v>
      </c>
      <c r="M125" s="72">
        <f t="shared" si="26"/>
        <v>125</v>
      </c>
      <c r="N125" s="74">
        <v>10</v>
      </c>
      <c r="O125" s="72">
        <f t="shared" si="18"/>
        <v>100</v>
      </c>
      <c r="P125" s="74">
        <v>10</v>
      </c>
      <c r="Q125" s="72">
        <f t="shared" si="18"/>
        <v>100</v>
      </c>
      <c r="R125" s="74">
        <v>10</v>
      </c>
      <c r="S125" s="72">
        <f t="shared" si="27"/>
        <v>100</v>
      </c>
    </row>
    <row r="126" spans="1:19" ht="12.75">
      <c r="A126" s="46" t="s">
        <v>39</v>
      </c>
      <c r="B126" s="66">
        <f aca="true" t="shared" si="32" ref="B126:R126">B127</f>
        <v>48</v>
      </c>
      <c r="C126" s="71">
        <f t="shared" si="32"/>
        <v>38</v>
      </c>
      <c r="D126" s="71">
        <f t="shared" si="32"/>
        <v>70</v>
      </c>
      <c r="E126" s="72">
        <f t="shared" si="19"/>
        <v>184.21052631578948</v>
      </c>
      <c r="F126" s="71">
        <f t="shared" si="32"/>
        <v>50</v>
      </c>
      <c r="G126" s="71">
        <f t="shared" si="32"/>
        <v>60</v>
      </c>
      <c r="H126" s="72">
        <f t="shared" si="20"/>
        <v>120</v>
      </c>
      <c r="I126" s="71">
        <f t="shared" si="32"/>
        <v>70</v>
      </c>
      <c r="J126" s="71">
        <f t="shared" si="32"/>
        <v>70</v>
      </c>
      <c r="K126" s="72">
        <f t="shared" si="21"/>
        <v>100</v>
      </c>
      <c r="L126" s="71">
        <f t="shared" si="32"/>
        <v>60</v>
      </c>
      <c r="M126" s="72">
        <f t="shared" si="26"/>
        <v>100</v>
      </c>
      <c r="N126" s="71">
        <f t="shared" si="32"/>
        <v>60</v>
      </c>
      <c r="O126" s="72">
        <f t="shared" si="18"/>
        <v>100</v>
      </c>
      <c r="P126" s="71">
        <f t="shared" si="32"/>
        <v>60</v>
      </c>
      <c r="Q126" s="72">
        <f t="shared" si="18"/>
        <v>100</v>
      </c>
      <c r="R126" s="71">
        <f t="shared" si="32"/>
        <v>60</v>
      </c>
      <c r="S126" s="72">
        <f t="shared" si="27"/>
        <v>100</v>
      </c>
    </row>
    <row r="127" spans="1:19" ht="12.75">
      <c r="A127" s="36" t="s">
        <v>154</v>
      </c>
      <c r="B127" s="58">
        <v>48</v>
      </c>
      <c r="C127" s="74">
        <v>38</v>
      </c>
      <c r="D127" s="74">
        <v>70</v>
      </c>
      <c r="E127" s="72">
        <f t="shared" si="19"/>
        <v>184.21052631578948</v>
      </c>
      <c r="F127" s="74">
        <v>50</v>
      </c>
      <c r="G127" s="73">
        <v>60</v>
      </c>
      <c r="H127" s="72">
        <f t="shared" si="20"/>
        <v>120</v>
      </c>
      <c r="I127" s="74">
        <v>70</v>
      </c>
      <c r="J127" s="73">
        <v>70</v>
      </c>
      <c r="K127" s="72">
        <f t="shared" si="21"/>
        <v>100</v>
      </c>
      <c r="L127" s="74">
        <v>60</v>
      </c>
      <c r="M127" s="72">
        <f t="shared" si="26"/>
        <v>100</v>
      </c>
      <c r="N127" s="74">
        <v>60</v>
      </c>
      <c r="O127" s="72">
        <f t="shared" si="18"/>
        <v>100</v>
      </c>
      <c r="P127" s="74">
        <v>60</v>
      </c>
      <c r="Q127" s="72">
        <f t="shared" si="18"/>
        <v>100</v>
      </c>
      <c r="R127" s="74">
        <v>60</v>
      </c>
      <c r="S127" s="72">
        <f t="shared" si="27"/>
        <v>100</v>
      </c>
    </row>
    <row r="128" spans="1:19" s="60" customFormat="1" ht="12.75">
      <c r="A128" s="62" t="s">
        <v>122</v>
      </c>
      <c r="B128" s="67">
        <f>B129+B130+B131</f>
        <v>23</v>
      </c>
      <c r="C128" s="67">
        <f>C129+C130+C131</f>
        <v>22</v>
      </c>
      <c r="D128" s="67">
        <f>D129+D130+D131</f>
        <v>23</v>
      </c>
      <c r="E128" s="65">
        <f t="shared" si="19"/>
        <v>104.54545454545455</v>
      </c>
      <c r="F128" s="67">
        <f>F129+F130+F131</f>
        <v>23</v>
      </c>
      <c r="G128" s="67">
        <f>G129+G130+G131</f>
        <v>23</v>
      </c>
      <c r="H128" s="65">
        <f t="shared" si="20"/>
        <v>100</v>
      </c>
      <c r="I128" s="67">
        <f>I129+I130+I131</f>
        <v>23</v>
      </c>
      <c r="J128" s="67">
        <f>J129+J130+J131</f>
        <v>23</v>
      </c>
      <c r="K128" s="65">
        <f t="shared" si="21"/>
        <v>100</v>
      </c>
      <c r="L128" s="67">
        <f>L129+L130+L131</f>
        <v>23</v>
      </c>
      <c r="M128" s="65">
        <f t="shared" si="26"/>
        <v>100</v>
      </c>
      <c r="N128" s="67">
        <f>N129+N130+N131</f>
        <v>23</v>
      </c>
      <c r="O128" s="65">
        <f t="shared" si="18"/>
        <v>100</v>
      </c>
      <c r="P128" s="67">
        <f>P129+P130+P131</f>
        <v>23</v>
      </c>
      <c r="Q128" s="65">
        <f t="shared" si="18"/>
        <v>100</v>
      </c>
      <c r="R128" s="67">
        <f>R129+R130+R131</f>
        <v>23</v>
      </c>
      <c r="S128" s="65">
        <f t="shared" si="27"/>
        <v>100</v>
      </c>
    </row>
    <row r="129" spans="1:19" ht="12.75">
      <c r="A129" s="47" t="s">
        <v>88</v>
      </c>
      <c r="B129" s="58">
        <v>17</v>
      </c>
      <c r="C129" s="74">
        <v>17</v>
      </c>
      <c r="D129" s="74">
        <v>17</v>
      </c>
      <c r="E129" s="72">
        <f t="shared" si="19"/>
        <v>100</v>
      </c>
      <c r="F129" s="74">
        <v>17</v>
      </c>
      <c r="G129" s="75">
        <v>17</v>
      </c>
      <c r="H129" s="72">
        <f t="shared" si="20"/>
        <v>100</v>
      </c>
      <c r="I129" s="74">
        <v>17</v>
      </c>
      <c r="J129" s="75">
        <v>17</v>
      </c>
      <c r="K129" s="72">
        <f t="shared" si="21"/>
        <v>100</v>
      </c>
      <c r="L129" s="74">
        <v>17</v>
      </c>
      <c r="M129" s="72">
        <f t="shared" si="26"/>
        <v>100</v>
      </c>
      <c r="N129" s="74">
        <v>17</v>
      </c>
      <c r="O129" s="72">
        <f t="shared" si="18"/>
        <v>100</v>
      </c>
      <c r="P129" s="74">
        <v>17</v>
      </c>
      <c r="Q129" s="72">
        <f t="shared" si="18"/>
        <v>100</v>
      </c>
      <c r="R129" s="74">
        <v>17</v>
      </c>
      <c r="S129" s="72">
        <f t="shared" si="27"/>
        <v>100</v>
      </c>
    </row>
    <row r="130" spans="1:19" ht="12.75">
      <c r="A130" s="48" t="s">
        <v>90</v>
      </c>
      <c r="B130" s="58">
        <v>3</v>
      </c>
      <c r="C130" s="74">
        <v>2</v>
      </c>
      <c r="D130" s="74">
        <v>3</v>
      </c>
      <c r="E130" s="72">
        <f t="shared" si="19"/>
        <v>150</v>
      </c>
      <c r="F130" s="74">
        <v>3</v>
      </c>
      <c r="G130" s="75">
        <v>3</v>
      </c>
      <c r="H130" s="72">
        <f t="shared" si="20"/>
        <v>100</v>
      </c>
      <c r="I130" s="74">
        <v>3</v>
      </c>
      <c r="J130" s="75">
        <v>3</v>
      </c>
      <c r="K130" s="72">
        <f t="shared" si="21"/>
        <v>100</v>
      </c>
      <c r="L130" s="74">
        <v>3</v>
      </c>
      <c r="M130" s="72">
        <f t="shared" si="26"/>
        <v>100</v>
      </c>
      <c r="N130" s="74">
        <v>3</v>
      </c>
      <c r="O130" s="72">
        <f t="shared" si="18"/>
        <v>100</v>
      </c>
      <c r="P130" s="74">
        <v>3</v>
      </c>
      <c r="Q130" s="72">
        <f t="shared" si="18"/>
        <v>100</v>
      </c>
      <c r="R130" s="74">
        <v>3</v>
      </c>
      <c r="S130" s="72">
        <f t="shared" si="27"/>
        <v>100</v>
      </c>
    </row>
    <row r="131" spans="1:19" ht="12.75">
      <c r="A131" s="46" t="s">
        <v>91</v>
      </c>
      <c r="B131" s="58">
        <v>3</v>
      </c>
      <c r="C131" s="74">
        <v>3</v>
      </c>
      <c r="D131" s="74">
        <v>3</v>
      </c>
      <c r="E131" s="72">
        <f t="shared" si="19"/>
        <v>100</v>
      </c>
      <c r="F131" s="74">
        <v>3</v>
      </c>
      <c r="G131" s="75">
        <v>3</v>
      </c>
      <c r="H131" s="72">
        <f t="shared" si="20"/>
        <v>100</v>
      </c>
      <c r="I131" s="74">
        <v>3</v>
      </c>
      <c r="J131" s="75">
        <v>3</v>
      </c>
      <c r="K131" s="72">
        <f t="shared" si="21"/>
        <v>100</v>
      </c>
      <c r="L131" s="74">
        <v>3</v>
      </c>
      <c r="M131" s="72">
        <f aca="true" t="shared" si="33" ref="M131:M162">IF(G131=0,0,L131/G131*100)</f>
        <v>100</v>
      </c>
      <c r="N131" s="74">
        <v>3</v>
      </c>
      <c r="O131" s="72">
        <f t="shared" si="18"/>
        <v>100</v>
      </c>
      <c r="P131" s="74">
        <v>3</v>
      </c>
      <c r="Q131" s="72">
        <f t="shared" si="18"/>
        <v>100</v>
      </c>
      <c r="R131" s="74">
        <v>3</v>
      </c>
      <c r="S131" s="72">
        <f t="shared" si="27"/>
        <v>100</v>
      </c>
    </row>
    <row r="132" spans="1:19" s="60" customFormat="1" ht="12.75">
      <c r="A132" s="62" t="s">
        <v>123</v>
      </c>
      <c r="B132" s="67">
        <f>B133+B135+B136+B137+B139</f>
        <v>70</v>
      </c>
      <c r="C132" s="67">
        <f>C133+C135+C136+C137+C139</f>
        <v>65</v>
      </c>
      <c r="D132" s="67">
        <f>D133+D135+D136+D137+D139</f>
        <v>68</v>
      </c>
      <c r="E132" s="65">
        <f t="shared" si="19"/>
        <v>104.61538461538463</v>
      </c>
      <c r="F132" s="67">
        <f>F133+F135+F136+F137+F139</f>
        <v>67</v>
      </c>
      <c r="G132" s="67">
        <f>G133+G135+G136+G137+G139</f>
        <v>72</v>
      </c>
      <c r="H132" s="65">
        <f t="shared" si="20"/>
        <v>107.46268656716418</v>
      </c>
      <c r="I132" s="67">
        <f>I133+I135+I136+I137+I139</f>
        <v>68</v>
      </c>
      <c r="J132" s="67">
        <f>J133+J135+J136+J137+J139</f>
        <v>69</v>
      </c>
      <c r="K132" s="65">
        <f t="shared" si="21"/>
        <v>101.47058823529412</v>
      </c>
      <c r="L132" s="67">
        <f>L133+L135+L136+L137+L139</f>
        <v>73</v>
      </c>
      <c r="M132" s="65">
        <f t="shared" si="33"/>
        <v>101.38888888888889</v>
      </c>
      <c r="N132" s="67">
        <f>N133+N135+N136+N137+N139</f>
        <v>73</v>
      </c>
      <c r="O132" s="65">
        <f t="shared" si="18"/>
        <v>100</v>
      </c>
      <c r="P132" s="67">
        <f>P133+P135+P136+P137+P139</f>
        <v>73</v>
      </c>
      <c r="Q132" s="65">
        <f t="shared" si="18"/>
        <v>100</v>
      </c>
      <c r="R132" s="67">
        <f>R133+R135+R136+R137+R139</f>
        <v>72</v>
      </c>
      <c r="S132" s="65">
        <f t="shared" si="27"/>
        <v>98.63013698630137</v>
      </c>
    </row>
    <row r="133" spans="1:19" ht="12.75">
      <c r="A133" s="44" t="s">
        <v>80</v>
      </c>
      <c r="B133" s="66">
        <f aca="true" t="shared" si="34" ref="B133:R133">B134</f>
        <v>0</v>
      </c>
      <c r="C133" s="71">
        <f t="shared" si="34"/>
        <v>0</v>
      </c>
      <c r="D133" s="71">
        <f t="shared" si="34"/>
        <v>0</v>
      </c>
      <c r="E133" s="72">
        <f t="shared" si="19"/>
        <v>0</v>
      </c>
      <c r="F133" s="71">
        <f t="shared" si="34"/>
        <v>0</v>
      </c>
      <c r="G133" s="71">
        <f t="shared" si="34"/>
        <v>0</v>
      </c>
      <c r="H133" s="72">
        <f t="shared" si="20"/>
        <v>0</v>
      </c>
      <c r="I133" s="71">
        <f t="shared" si="34"/>
        <v>0</v>
      </c>
      <c r="J133" s="71">
        <f t="shared" si="34"/>
        <v>0</v>
      </c>
      <c r="K133" s="72">
        <f t="shared" si="21"/>
        <v>0</v>
      </c>
      <c r="L133" s="71">
        <f t="shared" si="34"/>
        <v>0</v>
      </c>
      <c r="M133" s="72">
        <f t="shared" si="33"/>
        <v>0</v>
      </c>
      <c r="N133" s="71">
        <f t="shared" si="34"/>
        <v>0</v>
      </c>
      <c r="O133" s="72">
        <f t="shared" si="18"/>
        <v>0</v>
      </c>
      <c r="P133" s="71">
        <f t="shared" si="34"/>
        <v>0</v>
      </c>
      <c r="Q133" s="72">
        <f t="shared" si="18"/>
        <v>0</v>
      </c>
      <c r="R133" s="71">
        <f t="shared" si="34"/>
        <v>0</v>
      </c>
      <c r="S133" s="72">
        <f t="shared" si="27"/>
        <v>0</v>
      </c>
    </row>
    <row r="134" spans="1:19" ht="12.75">
      <c r="A134" s="36" t="s">
        <v>124</v>
      </c>
      <c r="B134" s="58"/>
      <c r="C134" s="74"/>
      <c r="D134" s="74"/>
      <c r="E134" s="72">
        <f t="shared" si="19"/>
        <v>0</v>
      </c>
      <c r="F134" s="74"/>
      <c r="G134" s="75"/>
      <c r="H134" s="72">
        <f t="shared" si="20"/>
        <v>0</v>
      </c>
      <c r="I134" s="74"/>
      <c r="J134" s="75"/>
      <c r="K134" s="72">
        <f t="shared" si="21"/>
        <v>0</v>
      </c>
      <c r="L134" s="74"/>
      <c r="M134" s="72">
        <f t="shared" si="33"/>
        <v>0</v>
      </c>
      <c r="N134" s="74"/>
      <c r="O134" s="72">
        <f t="shared" si="18"/>
        <v>0</v>
      </c>
      <c r="P134" s="74"/>
      <c r="Q134" s="72">
        <f t="shared" si="18"/>
        <v>0</v>
      </c>
      <c r="R134" s="74"/>
      <c r="S134" s="72">
        <f t="shared" si="27"/>
        <v>0</v>
      </c>
    </row>
    <row r="135" spans="1:19" ht="12.75">
      <c r="A135" s="47" t="s">
        <v>88</v>
      </c>
      <c r="B135" s="58">
        <v>31</v>
      </c>
      <c r="C135" s="74">
        <v>30</v>
      </c>
      <c r="D135" s="74">
        <v>30</v>
      </c>
      <c r="E135" s="72">
        <f t="shared" si="19"/>
        <v>100</v>
      </c>
      <c r="F135" s="74">
        <v>30</v>
      </c>
      <c r="G135" s="75">
        <v>32</v>
      </c>
      <c r="H135" s="72">
        <f t="shared" si="20"/>
        <v>106.66666666666667</v>
      </c>
      <c r="I135" s="74">
        <v>30</v>
      </c>
      <c r="J135" s="75">
        <v>30</v>
      </c>
      <c r="K135" s="72">
        <f t="shared" si="21"/>
        <v>100</v>
      </c>
      <c r="L135" s="74">
        <v>32</v>
      </c>
      <c r="M135" s="72">
        <f t="shared" si="33"/>
        <v>100</v>
      </c>
      <c r="N135" s="74">
        <v>32</v>
      </c>
      <c r="O135" s="72">
        <f t="shared" si="18"/>
        <v>100</v>
      </c>
      <c r="P135" s="74">
        <v>32</v>
      </c>
      <c r="Q135" s="72">
        <f t="shared" si="18"/>
        <v>100</v>
      </c>
      <c r="R135" s="74">
        <v>30</v>
      </c>
      <c r="S135" s="72">
        <f t="shared" si="27"/>
        <v>93.75</v>
      </c>
    </row>
    <row r="136" spans="1:19" ht="12.75">
      <c r="A136" s="48" t="s">
        <v>90</v>
      </c>
      <c r="B136" s="58">
        <v>9</v>
      </c>
      <c r="C136" s="74">
        <v>9</v>
      </c>
      <c r="D136" s="74">
        <v>9</v>
      </c>
      <c r="E136" s="72">
        <f aca="true" t="shared" si="35" ref="E136:E200">IF(C136=0,0,D136/C136*100)</f>
        <v>100</v>
      </c>
      <c r="F136" s="74">
        <v>10</v>
      </c>
      <c r="G136" s="75">
        <v>10</v>
      </c>
      <c r="H136" s="72">
        <f aca="true" t="shared" si="36" ref="H136:H167">IF(F136=0,0,G136/F136*100)</f>
        <v>100</v>
      </c>
      <c r="I136" s="74">
        <v>9</v>
      </c>
      <c r="J136" s="75">
        <v>9</v>
      </c>
      <c r="K136" s="72">
        <f aca="true" t="shared" si="37" ref="K136:K199">IF(I136=0,0,J136/I136*100)</f>
        <v>100</v>
      </c>
      <c r="L136" s="74">
        <v>10</v>
      </c>
      <c r="M136" s="72">
        <f t="shared" si="33"/>
        <v>100</v>
      </c>
      <c r="N136" s="74">
        <v>10</v>
      </c>
      <c r="O136" s="72">
        <f t="shared" si="18"/>
        <v>100</v>
      </c>
      <c r="P136" s="74">
        <v>10</v>
      </c>
      <c r="Q136" s="72">
        <f t="shared" si="18"/>
        <v>100</v>
      </c>
      <c r="R136" s="74">
        <v>10</v>
      </c>
      <c r="S136" s="72">
        <f t="shared" si="27"/>
        <v>100</v>
      </c>
    </row>
    <row r="137" spans="1:19" ht="12.75">
      <c r="A137" s="44" t="s">
        <v>86</v>
      </c>
      <c r="B137" s="66">
        <f aca="true" t="shared" si="38" ref="B137:R137">B138</f>
        <v>25</v>
      </c>
      <c r="C137" s="71">
        <f t="shared" si="38"/>
        <v>21</v>
      </c>
      <c r="D137" s="71">
        <f t="shared" si="38"/>
        <v>25</v>
      </c>
      <c r="E137" s="72">
        <f t="shared" si="35"/>
        <v>119.04761904761905</v>
      </c>
      <c r="F137" s="71">
        <f t="shared" si="38"/>
        <v>22</v>
      </c>
      <c r="G137" s="71">
        <f t="shared" si="38"/>
        <v>25</v>
      </c>
      <c r="H137" s="72">
        <f t="shared" si="36"/>
        <v>113.63636363636364</v>
      </c>
      <c r="I137" s="71">
        <f t="shared" si="38"/>
        <v>25</v>
      </c>
      <c r="J137" s="71">
        <f t="shared" si="38"/>
        <v>25</v>
      </c>
      <c r="K137" s="72">
        <f t="shared" si="37"/>
        <v>100</v>
      </c>
      <c r="L137" s="71">
        <f t="shared" si="38"/>
        <v>25</v>
      </c>
      <c r="M137" s="72">
        <f t="shared" si="33"/>
        <v>100</v>
      </c>
      <c r="N137" s="71">
        <f t="shared" si="38"/>
        <v>25</v>
      </c>
      <c r="O137" s="72">
        <f aca="true" t="shared" si="39" ref="O137:Q201">IF(L137=0,0,N137/L137*100)</f>
        <v>100</v>
      </c>
      <c r="P137" s="71">
        <f t="shared" si="38"/>
        <v>25</v>
      </c>
      <c r="Q137" s="72">
        <f t="shared" si="39"/>
        <v>100</v>
      </c>
      <c r="R137" s="71">
        <f t="shared" si="38"/>
        <v>26</v>
      </c>
      <c r="S137" s="72">
        <f t="shared" si="27"/>
        <v>104</v>
      </c>
    </row>
    <row r="138" spans="1:19" ht="12.75">
      <c r="A138" s="36" t="s">
        <v>125</v>
      </c>
      <c r="B138" s="58">
        <v>25</v>
      </c>
      <c r="C138" s="74">
        <v>21</v>
      </c>
      <c r="D138" s="74">
        <v>25</v>
      </c>
      <c r="E138" s="72">
        <f t="shared" si="35"/>
        <v>119.04761904761905</v>
      </c>
      <c r="F138" s="74">
        <v>22</v>
      </c>
      <c r="G138" s="75">
        <v>25</v>
      </c>
      <c r="H138" s="72">
        <f t="shared" si="36"/>
        <v>113.63636363636364</v>
      </c>
      <c r="I138" s="74">
        <v>25</v>
      </c>
      <c r="J138" s="75">
        <v>25</v>
      </c>
      <c r="K138" s="72">
        <f t="shared" si="37"/>
        <v>100</v>
      </c>
      <c r="L138" s="74">
        <v>25</v>
      </c>
      <c r="M138" s="72">
        <f t="shared" si="33"/>
        <v>100</v>
      </c>
      <c r="N138" s="74">
        <v>25</v>
      </c>
      <c r="O138" s="72">
        <f t="shared" si="39"/>
        <v>100</v>
      </c>
      <c r="P138" s="74">
        <v>25</v>
      </c>
      <c r="Q138" s="72">
        <f t="shared" si="39"/>
        <v>100</v>
      </c>
      <c r="R138" s="74">
        <v>26</v>
      </c>
      <c r="S138" s="72">
        <f t="shared" si="27"/>
        <v>104</v>
      </c>
    </row>
    <row r="139" spans="1:19" ht="12.75">
      <c r="A139" s="46" t="s">
        <v>91</v>
      </c>
      <c r="B139" s="58">
        <v>5</v>
      </c>
      <c r="C139" s="74">
        <v>5</v>
      </c>
      <c r="D139" s="74">
        <v>4</v>
      </c>
      <c r="E139" s="72">
        <f t="shared" si="35"/>
        <v>80</v>
      </c>
      <c r="F139" s="74">
        <v>5</v>
      </c>
      <c r="G139" s="75">
        <v>5</v>
      </c>
      <c r="H139" s="72">
        <f t="shared" si="36"/>
        <v>100</v>
      </c>
      <c r="I139" s="74">
        <v>4</v>
      </c>
      <c r="J139" s="75">
        <v>5</v>
      </c>
      <c r="K139" s="72">
        <f t="shared" si="37"/>
        <v>125</v>
      </c>
      <c r="L139" s="74">
        <v>6</v>
      </c>
      <c r="M139" s="72">
        <f t="shared" si="33"/>
        <v>120</v>
      </c>
      <c r="N139" s="74">
        <v>6</v>
      </c>
      <c r="O139" s="72">
        <f t="shared" si="39"/>
        <v>100</v>
      </c>
      <c r="P139" s="74">
        <v>6</v>
      </c>
      <c r="Q139" s="72">
        <f t="shared" si="39"/>
        <v>100</v>
      </c>
      <c r="R139" s="74">
        <v>6</v>
      </c>
      <c r="S139" s="72">
        <f t="shared" si="27"/>
        <v>100</v>
      </c>
    </row>
    <row r="140" spans="1:19" s="60" customFormat="1" ht="12.75">
      <c r="A140" s="62" t="s">
        <v>126</v>
      </c>
      <c r="B140" s="67">
        <f>B141+B145+B146+B147+B149+B150+B153</f>
        <v>248</v>
      </c>
      <c r="C140" s="67">
        <f>C141+C145+C146+C147+C149+C150+C153</f>
        <v>176</v>
      </c>
      <c r="D140" s="67">
        <f>D141+D145+D146+D147+D149+D150+D153</f>
        <v>182</v>
      </c>
      <c r="E140" s="65">
        <f t="shared" si="35"/>
        <v>103.40909090909092</v>
      </c>
      <c r="F140" s="67">
        <f>F141+F145+F146+F147+F149+F150+F153</f>
        <v>172</v>
      </c>
      <c r="G140" s="67">
        <f>G141+G145+G146+G147+G149+G150+G153</f>
        <v>200</v>
      </c>
      <c r="H140" s="65">
        <f t="shared" si="36"/>
        <v>116.27906976744187</v>
      </c>
      <c r="I140" s="67">
        <f>I141+I145+I146+I147+I149+I150+I153</f>
        <v>182</v>
      </c>
      <c r="J140" s="67">
        <f>J141+J145+J146+J147+J149+J150+J153</f>
        <v>175</v>
      </c>
      <c r="K140" s="65">
        <f t="shared" si="37"/>
        <v>96.15384615384616</v>
      </c>
      <c r="L140" s="67">
        <f>L141+L145+L146+L147+L149+L150+L153</f>
        <v>183</v>
      </c>
      <c r="M140" s="65">
        <f t="shared" si="33"/>
        <v>91.5</v>
      </c>
      <c r="N140" s="67">
        <f>N141+N145+N146+N147+N149+N150+N153</f>
        <v>185</v>
      </c>
      <c r="O140" s="65">
        <f t="shared" si="39"/>
        <v>101.09289617486338</v>
      </c>
      <c r="P140" s="67">
        <f>P141+P145+P146+P147+P149+P150+P153</f>
        <v>191</v>
      </c>
      <c r="Q140" s="65">
        <f t="shared" si="39"/>
        <v>103.24324324324323</v>
      </c>
      <c r="R140" s="67">
        <f>R141+R145+R146+R147+R149+R150+R153</f>
        <v>194</v>
      </c>
      <c r="S140" s="65">
        <f t="shared" si="27"/>
        <v>101.57068062827226</v>
      </c>
    </row>
    <row r="141" spans="1:19" ht="12.75">
      <c r="A141" s="44" t="s">
        <v>80</v>
      </c>
      <c r="B141" s="66">
        <f>B142+B143+B144</f>
        <v>10</v>
      </c>
      <c r="C141" s="66">
        <f>C142+C143+C144</f>
        <v>14</v>
      </c>
      <c r="D141" s="66">
        <f>D142+D143+D144</f>
        <v>62</v>
      </c>
      <c r="E141" s="72">
        <f t="shared" si="35"/>
        <v>442.8571428571429</v>
      </c>
      <c r="F141" s="66">
        <f>F142+F143+F144</f>
        <v>12</v>
      </c>
      <c r="G141" s="66">
        <f>G142+G143+G144</f>
        <v>40</v>
      </c>
      <c r="H141" s="72">
        <f t="shared" si="36"/>
        <v>333.33333333333337</v>
      </c>
      <c r="I141" s="66">
        <f>I142+I143+I144</f>
        <v>62</v>
      </c>
      <c r="J141" s="66">
        <f>J142+J143+J144</f>
        <v>55</v>
      </c>
      <c r="K141" s="72">
        <f t="shared" si="37"/>
        <v>88.70967741935483</v>
      </c>
      <c r="L141" s="66">
        <f>L142+L143+L144</f>
        <v>22</v>
      </c>
      <c r="M141" s="72">
        <f t="shared" si="33"/>
        <v>55.00000000000001</v>
      </c>
      <c r="N141" s="66">
        <f>N142+N143+N144</f>
        <v>22</v>
      </c>
      <c r="O141" s="72">
        <f t="shared" si="39"/>
        <v>100</v>
      </c>
      <c r="P141" s="66">
        <f>P142+P143+P144</f>
        <v>25</v>
      </c>
      <c r="Q141" s="72">
        <f t="shared" si="39"/>
        <v>113.63636363636364</v>
      </c>
      <c r="R141" s="66">
        <f>R142+R143+R144</f>
        <v>28</v>
      </c>
      <c r="S141" s="72">
        <f t="shared" si="27"/>
        <v>112.00000000000001</v>
      </c>
    </row>
    <row r="142" spans="1:19" ht="12.75">
      <c r="A142" s="36" t="s">
        <v>127</v>
      </c>
      <c r="B142" s="58">
        <v>10</v>
      </c>
      <c r="C142" s="74">
        <v>12</v>
      </c>
      <c r="D142" s="74"/>
      <c r="E142" s="72">
        <f t="shared" si="35"/>
        <v>0</v>
      </c>
      <c r="F142" s="74">
        <v>10</v>
      </c>
      <c r="G142" s="75"/>
      <c r="H142" s="72">
        <f t="shared" si="36"/>
        <v>0</v>
      </c>
      <c r="I142" s="74"/>
      <c r="J142" s="75"/>
      <c r="K142" s="72">
        <f t="shared" si="37"/>
        <v>0</v>
      </c>
      <c r="L142" s="74"/>
      <c r="M142" s="72">
        <f t="shared" si="33"/>
        <v>0</v>
      </c>
      <c r="N142" s="74"/>
      <c r="O142" s="72">
        <f t="shared" si="39"/>
        <v>0</v>
      </c>
      <c r="P142" s="74"/>
      <c r="Q142" s="72">
        <f t="shared" si="39"/>
        <v>0</v>
      </c>
      <c r="R142" s="74"/>
      <c r="S142" s="72">
        <f t="shared" si="27"/>
        <v>0</v>
      </c>
    </row>
    <row r="143" spans="1:19" ht="12.75">
      <c r="A143" s="36" t="s">
        <v>164</v>
      </c>
      <c r="B143" s="58"/>
      <c r="C143" s="74">
        <v>2</v>
      </c>
      <c r="D143" s="74"/>
      <c r="E143" s="72">
        <f t="shared" si="35"/>
        <v>0</v>
      </c>
      <c r="F143" s="74">
        <v>2</v>
      </c>
      <c r="G143" s="75"/>
      <c r="H143" s="72">
        <f t="shared" si="36"/>
        <v>0</v>
      </c>
      <c r="I143" s="74"/>
      <c r="J143" s="75"/>
      <c r="K143" s="72">
        <f t="shared" si="37"/>
        <v>0</v>
      </c>
      <c r="L143" s="74"/>
      <c r="M143" s="72">
        <f t="shared" si="33"/>
        <v>0</v>
      </c>
      <c r="N143" s="74"/>
      <c r="O143" s="72">
        <f t="shared" si="39"/>
        <v>0</v>
      </c>
      <c r="P143" s="74"/>
      <c r="Q143" s="72">
        <f t="shared" si="39"/>
        <v>0</v>
      </c>
      <c r="R143" s="74"/>
      <c r="S143" s="72">
        <f t="shared" si="27"/>
        <v>0</v>
      </c>
    </row>
    <row r="144" spans="1:19" ht="12.75">
      <c r="A144" s="36" t="s">
        <v>134</v>
      </c>
      <c r="B144" s="58"/>
      <c r="C144" s="74"/>
      <c r="D144" s="74">
        <v>62</v>
      </c>
      <c r="E144" s="72">
        <f>IF(C144=0,0,D144/C144*100)</f>
        <v>0</v>
      </c>
      <c r="F144" s="74"/>
      <c r="G144" s="75">
        <v>40</v>
      </c>
      <c r="H144" s="72">
        <f t="shared" si="36"/>
        <v>0</v>
      </c>
      <c r="I144" s="74">
        <v>62</v>
      </c>
      <c r="J144" s="75">
        <v>55</v>
      </c>
      <c r="K144" s="72">
        <f t="shared" si="37"/>
        <v>88.70967741935483</v>
      </c>
      <c r="L144" s="74">
        <v>22</v>
      </c>
      <c r="M144" s="72">
        <f t="shared" si="33"/>
        <v>55.00000000000001</v>
      </c>
      <c r="N144" s="74">
        <v>22</v>
      </c>
      <c r="O144" s="72">
        <f>IF(L144=0,0,N144/L144*100)</f>
        <v>100</v>
      </c>
      <c r="P144" s="74">
        <v>25</v>
      </c>
      <c r="Q144" s="72">
        <f>IF(N144=0,0,P144/N144*100)</f>
        <v>113.63636363636364</v>
      </c>
      <c r="R144" s="74">
        <v>28</v>
      </c>
      <c r="S144" s="72">
        <f>IF(P144=0,0,R144/P144*100)</f>
        <v>112.00000000000001</v>
      </c>
    </row>
    <row r="145" spans="1:19" ht="12.75">
      <c r="A145" s="47" t="s">
        <v>88</v>
      </c>
      <c r="B145" s="58">
        <v>43</v>
      </c>
      <c r="C145" s="74">
        <v>62</v>
      </c>
      <c r="D145" s="74">
        <v>60</v>
      </c>
      <c r="E145" s="72">
        <f t="shared" si="35"/>
        <v>96.7741935483871</v>
      </c>
      <c r="F145" s="74">
        <v>60</v>
      </c>
      <c r="G145" s="75">
        <v>60</v>
      </c>
      <c r="H145" s="72">
        <f t="shared" si="36"/>
        <v>100</v>
      </c>
      <c r="I145" s="74">
        <v>60</v>
      </c>
      <c r="J145" s="75">
        <v>60</v>
      </c>
      <c r="K145" s="72">
        <f t="shared" si="37"/>
        <v>100</v>
      </c>
      <c r="L145" s="74">
        <v>60</v>
      </c>
      <c r="M145" s="72">
        <f t="shared" si="33"/>
        <v>100</v>
      </c>
      <c r="N145" s="74">
        <v>60</v>
      </c>
      <c r="O145" s="72">
        <f t="shared" si="39"/>
        <v>100</v>
      </c>
      <c r="P145" s="74">
        <v>60</v>
      </c>
      <c r="Q145" s="72">
        <f t="shared" si="39"/>
        <v>100</v>
      </c>
      <c r="R145" s="74">
        <v>60</v>
      </c>
      <c r="S145" s="72">
        <f aca="true" t="shared" si="40" ref="S145:S177">IF(P145=0,0,R145/P145*100)</f>
        <v>100</v>
      </c>
    </row>
    <row r="146" spans="1:19" ht="12.75">
      <c r="A146" s="48" t="s">
        <v>90</v>
      </c>
      <c r="B146" s="58">
        <v>12</v>
      </c>
      <c r="C146" s="74"/>
      <c r="D146" s="74"/>
      <c r="E146" s="72"/>
      <c r="F146" s="74"/>
      <c r="G146" s="75"/>
      <c r="H146" s="72">
        <f t="shared" si="36"/>
        <v>0</v>
      </c>
      <c r="I146" s="74"/>
      <c r="J146" s="75"/>
      <c r="K146" s="72">
        <f t="shared" si="37"/>
        <v>0</v>
      </c>
      <c r="L146" s="74"/>
      <c r="M146" s="72">
        <f t="shared" si="33"/>
        <v>0</v>
      </c>
      <c r="N146" s="74"/>
      <c r="O146" s="72">
        <f t="shared" si="39"/>
        <v>0</v>
      </c>
      <c r="P146" s="74"/>
      <c r="Q146" s="72">
        <f t="shared" si="39"/>
        <v>0</v>
      </c>
      <c r="R146" s="74"/>
      <c r="S146" s="72">
        <f t="shared" si="40"/>
        <v>0</v>
      </c>
    </row>
    <row r="147" spans="1:19" ht="12.75">
      <c r="A147" s="44" t="s">
        <v>86</v>
      </c>
      <c r="B147" s="66">
        <f aca="true" t="shared" si="41" ref="B147:R147">B148</f>
        <v>0</v>
      </c>
      <c r="C147" s="71">
        <f t="shared" si="41"/>
        <v>0</v>
      </c>
      <c r="D147" s="71">
        <f t="shared" si="41"/>
        <v>0</v>
      </c>
      <c r="E147" s="72">
        <f t="shared" si="35"/>
        <v>0</v>
      </c>
      <c r="F147" s="71">
        <f t="shared" si="41"/>
        <v>0</v>
      </c>
      <c r="G147" s="71">
        <f t="shared" si="41"/>
        <v>0</v>
      </c>
      <c r="H147" s="72">
        <f t="shared" si="36"/>
        <v>0</v>
      </c>
      <c r="I147" s="71">
        <f t="shared" si="41"/>
        <v>0</v>
      </c>
      <c r="J147" s="71">
        <f t="shared" si="41"/>
        <v>0</v>
      </c>
      <c r="K147" s="72">
        <f t="shared" si="37"/>
        <v>0</v>
      </c>
      <c r="L147" s="71">
        <f t="shared" si="41"/>
        <v>0</v>
      </c>
      <c r="M147" s="72">
        <f t="shared" si="33"/>
        <v>0</v>
      </c>
      <c r="N147" s="71">
        <f t="shared" si="41"/>
        <v>0</v>
      </c>
      <c r="O147" s="72">
        <f t="shared" si="39"/>
        <v>0</v>
      </c>
      <c r="P147" s="71">
        <f t="shared" si="41"/>
        <v>0</v>
      </c>
      <c r="Q147" s="72">
        <f t="shared" si="39"/>
        <v>0</v>
      </c>
      <c r="R147" s="71">
        <f t="shared" si="41"/>
        <v>0</v>
      </c>
      <c r="S147" s="72">
        <f t="shared" si="40"/>
        <v>0</v>
      </c>
    </row>
    <row r="148" spans="1:19" ht="12.75">
      <c r="A148" s="36" t="s">
        <v>128</v>
      </c>
      <c r="B148" s="58"/>
      <c r="C148" s="74"/>
      <c r="D148" s="74"/>
      <c r="E148" s="72">
        <f t="shared" si="35"/>
        <v>0</v>
      </c>
      <c r="F148" s="74"/>
      <c r="G148" s="75"/>
      <c r="H148" s="72">
        <f t="shared" si="36"/>
        <v>0</v>
      </c>
      <c r="I148" s="74"/>
      <c r="J148" s="75"/>
      <c r="K148" s="72">
        <f t="shared" si="37"/>
        <v>0</v>
      </c>
      <c r="L148" s="74"/>
      <c r="M148" s="72">
        <f t="shared" si="33"/>
        <v>0</v>
      </c>
      <c r="N148" s="74"/>
      <c r="O148" s="72">
        <f t="shared" si="39"/>
        <v>0</v>
      </c>
      <c r="P148" s="74"/>
      <c r="Q148" s="72">
        <f t="shared" si="39"/>
        <v>0</v>
      </c>
      <c r="R148" s="74"/>
      <c r="S148" s="72">
        <f t="shared" si="40"/>
        <v>0</v>
      </c>
    </row>
    <row r="149" spans="1:19" ht="12.75">
      <c r="A149" s="46" t="s">
        <v>91</v>
      </c>
      <c r="B149" s="58">
        <v>7</v>
      </c>
      <c r="C149" s="74"/>
      <c r="D149" s="74">
        <v>10</v>
      </c>
      <c r="E149" s="72">
        <f t="shared" si="35"/>
        <v>0</v>
      </c>
      <c r="F149" s="74"/>
      <c r="G149" s="75">
        <v>10</v>
      </c>
      <c r="H149" s="72">
        <f t="shared" si="36"/>
        <v>0</v>
      </c>
      <c r="I149" s="74">
        <v>10</v>
      </c>
      <c r="J149" s="75">
        <v>10</v>
      </c>
      <c r="K149" s="72">
        <f t="shared" si="37"/>
        <v>100</v>
      </c>
      <c r="L149" s="74">
        <v>11</v>
      </c>
      <c r="M149" s="72">
        <f t="shared" si="33"/>
        <v>110.00000000000001</v>
      </c>
      <c r="N149" s="74">
        <v>11</v>
      </c>
      <c r="O149" s="72">
        <f t="shared" si="39"/>
        <v>100</v>
      </c>
      <c r="P149" s="74">
        <v>11</v>
      </c>
      <c r="Q149" s="72">
        <f t="shared" si="39"/>
        <v>100</v>
      </c>
      <c r="R149" s="74">
        <v>11</v>
      </c>
      <c r="S149" s="72">
        <f t="shared" si="40"/>
        <v>100</v>
      </c>
    </row>
    <row r="150" spans="1:19" ht="12.75">
      <c r="A150" s="45" t="s">
        <v>83</v>
      </c>
      <c r="B150" s="66">
        <f aca="true" t="shared" si="42" ref="B150:R151">B151</f>
        <v>50</v>
      </c>
      <c r="C150" s="71">
        <f t="shared" si="42"/>
        <v>40</v>
      </c>
      <c r="D150" s="71">
        <f t="shared" si="42"/>
        <v>50</v>
      </c>
      <c r="E150" s="72">
        <f t="shared" si="35"/>
        <v>125</v>
      </c>
      <c r="F150" s="71">
        <f t="shared" si="42"/>
        <v>40</v>
      </c>
      <c r="G150" s="71">
        <f>G151</f>
        <v>50</v>
      </c>
      <c r="H150" s="72">
        <f t="shared" si="36"/>
        <v>125</v>
      </c>
      <c r="I150" s="71">
        <f t="shared" si="42"/>
        <v>50</v>
      </c>
      <c r="J150" s="71">
        <f>J151</f>
        <v>50</v>
      </c>
      <c r="K150" s="72">
        <f t="shared" si="37"/>
        <v>100</v>
      </c>
      <c r="L150" s="71">
        <f t="shared" si="42"/>
        <v>50</v>
      </c>
      <c r="M150" s="72">
        <f t="shared" si="33"/>
        <v>100</v>
      </c>
      <c r="N150" s="71">
        <f t="shared" si="42"/>
        <v>52</v>
      </c>
      <c r="O150" s="72">
        <f t="shared" si="39"/>
        <v>104</v>
      </c>
      <c r="P150" s="71">
        <f t="shared" si="42"/>
        <v>55</v>
      </c>
      <c r="Q150" s="72">
        <f t="shared" si="39"/>
        <v>105.76923076923077</v>
      </c>
      <c r="R150" s="71">
        <f t="shared" si="42"/>
        <v>55</v>
      </c>
      <c r="S150" s="72">
        <f t="shared" si="40"/>
        <v>100</v>
      </c>
    </row>
    <row r="151" spans="1:19" ht="12.75">
      <c r="A151" s="46" t="s">
        <v>130</v>
      </c>
      <c r="B151" s="66">
        <f t="shared" si="42"/>
        <v>50</v>
      </c>
      <c r="C151" s="71">
        <f t="shared" si="42"/>
        <v>40</v>
      </c>
      <c r="D151" s="71">
        <f t="shared" si="42"/>
        <v>50</v>
      </c>
      <c r="E151" s="72">
        <f t="shared" si="35"/>
        <v>125</v>
      </c>
      <c r="F151" s="71">
        <f t="shared" si="42"/>
        <v>40</v>
      </c>
      <c r="G151" s="71">
        <f t="shared" si="42"/>
        <v>50</v>
      </c>
      <c r="H151" s="72">
        <f t="shared" si="36"/>
        <v>125</v>
      </c>
      <c r="I151" s="71">
        <f t="shared" si="42"/>
        <v>50</v>
      </c>
      <c r="J151" s="71">
        <f t="shared" si="42"/>
        <v>50</v>
      </c>
      <c r="K151" s="72">
        <f t="shared" si="37"/>
        <v>100</v>
      </c>
      <c r="L151" s="71">
        <f t="shared" si="42"/>
        <v>50</v>
      </c>
      <c r="M151" s="72">
        <f t="shared" si="33"/>
        <v>100</v>
      </c>
      <c r="N151" s="71">
        <f t="shared" si="42"/>
        <v>52</v>
      </c>
      <c r="O151" s="72">
        <f t="shared" si="39"/>
        <v>104</v>
      </c>
      <c r="P151" s="71">
        <f t="shared" si="42"/>
        <v>55</v>
      </c>
      <c r="Q151" s="72">
        <f t="shared" si="39"/>
        <v>105.76923076923077</v>
      </c>
      <c r="R151" s="71">
        <f t="shared" si="42"/>
        <v>55</v>
      </c>
      <c r="S151" s="72">
        <f t="shared" si="40"/>
        <v>100</v>
      </c>
    </row>
    <row r="152" spans="1:19" ht="12.75">
      <c r="A152" s="36" t="s">
        <v>131</v>
      </c>
      <c r="B152" s="58">
        <v>50</v>
      </c>
      <c r="C152" s="74">
        <v>40</v>
      </c>
      <c r="D152" s="74">
        <v>50</v>
      </c>
      <c r="E152" s="72">
        <f t="shared" si="35"/>
        <v>125</v>
      </c>
      <c r="F152" s="74">
        <v>40</v>
      </c>
      <c r="G152" s="75">
        <v>50</v>
      </c>
      <c r="H152" s="72">
        <f t="shared" si="36"/>
        <v>125</v>
      </c>
      <c r="I152" s="74">
        <v>50</v>
      </c>
      <c r="J152" s="75">
        <v>50</v>
      </c>
      <c r="K152" s="72">
        <f t="shared" si="37"/>
        <v>100</v>
      </c>
      <c r="L152" s="74">
        <v>50</v>
      </c>
      <c r="M152" s="72">
        <f t="shared" si="33"/>
        <v>100</v>
      </c>
      <c r="N152" s="74">
        <v>52</v>
      </c>
      <c r="O152" s="72">
        <f t="shared" si="39"/>
        <v>104</v>
      </c>
      <c r="P152" s="74">
        <v>55</v>
      </c>
      <c r="Q152" s="72">
        <f t="shared" si="39"/>
        <v>105.76923076923077</v>
      </c>
      <c r="R152" s="74">
        <v>55</v>
      </c>
      <c r="S152" s="72">
        <f t="shared" si="40"/>
        <v>100</v>
      </c>
    </row>
    <row r="153" spans="1:19" ht="12.75">
      <c r="A153" s="46" t="s">
        <v>39</v>
      </c>
      <c r="B153" s="66">
        <f aca="true" t="shared" si="43" ref="B153:R153">B154</f>
        <v>126</v>
      </c>
      <c r="C153" s="71">
        <f t="shared" si="43"/>
        <v>60</v>
      </c>
      <c r="D153" s="71">
        <f t="shared" si="43"/>
        <v>0</v>
      </c>
      <c r="E153" s="72">
        <f t="shared" si="35"/>
        <v>0</v>
      </c>
      <c r="F153" s="71">
        <f t="shared" si="43"/>
        <v>60</v>
      </c>
      <c r="G153" s="71">
        <f t="shared" si="43"/>
        <v>40</v>
      </c>
      <c r="H153" s="72">
        <f t="shared" si="36"/>
        <v>66.66666666666666</v>
      </c>
      <c r="I153" s="71">
        <f t="shared" si="43"/>
        <v>0</v>
      </c>
      <c r="J153" s="71">
        <f t="shared" si="43"/>
        <v>0</v>
      </c>
      <c r="K153" s="72">
        <f t="shared" si="37"/>
        <v>0</v>
      </c>
      <c r="L153" s="71">
        <f t="shared" si="43"/>
        <v>40</v>
      </c>
      <c r="M153" s="72">
        <f t="shared" si="33"/>
        <v>100</v>
      </c>
      <c r="N153" s="71">
        <f t="shared" si="43"/>
        <v>40</v>
      </c>
      <c r="O153" s="72">
        <f t="shared" si="39"/>
        <v>100</v>
      </c>
      <c r="P153" s="71">
        <f t="shared" si="43"/>
        <v>40</v>
      </c>
      <c r="Q153" s="72">
        <f t="shared" si="39"/>
        <v>100</v>
      </c>
      <c r="R153" s="71">
        <f t="shared" si="43"/>
        <v>40</v>
      </c>
      <c r="S153" s="72">
        <f t="shared" si="40"/>
        <v>100</v>
      </c>
    </row>
    <row r="154" spans="1:19" ht="12.75">
      <c r="A154" s="36" t="s">
        <v>132</v>
      </c>
      <c r="B154" s="58">
        <v>126</v>
      </c>
      <c r="C154" s="74">
        <v>60</v>
      </c>
      <c r="D154" s="74"/>
      <c r="E154" s="72">
        <f t="shared" si="35"/>
        <v>0</v>
      </c>
      <c r="F154" s="74">
        <v>60</v>
      </c>
      <c r="G154" s="75">
        <v>40</v>
      </c>
      <c r="H154" s="72">
        <f t="shared" si="36"/>
        <v>66.66666666666666</v>
      </c>
      <c r="I154" s="74"/>
      <c r="J154" s="75"/>
      <c r="K154" s="72">
        <f t="shared" si="37"/>
        <v>0</v>
      </c>
      <c r="L154" s="74">
        <v>40</v>
      </c>
      <c r="M154" s="72">
        <f t="shared" si="33"/>
        <v>100</v>
      </c>
      <c r="N154" s="74">
        <v>40</v>
      </c>
      <c r="O154" s="72">
        <f t="shared" si="39"/>
        <v>100</v>
      </c>
      <c r="P154" s="74">
        <v>40</v>
      </c>
      <c r="Q154" s="72">
        <f t="shared" si="39"/>
        <v>100</v>
      </c>
      <c r="R154" s="74">
        <v>40</v>
      </c>
      <c r="S154" s="72">
        <f t="shared" si="40"/>
        <v>100</v>
      </c>
    </row>
    <row r="155" spans="1:19" s="60" customFormat="1" ht="12.75">
      <c r="A155" s="62" t="s">
        <v>133</v>
      </c>
      <c r="B155" s="67">
        <f>B156+B158+B159+B160</f>
        <v>85</v>
      </c>
      <c r="C155" s="67">
        <f>C156+C158+C159+C160</f>
        <v>43</v>
      </c>
      <c r="D155" s="67">
        <f>D156+D158+D159+D160</f>
        <v>0</v>
      </c>
      <c r="E155" s="65">
        <f t="shared" si="35"/>
        <v>0</v>
      </c>
      <c r="F155" s="67">
        <f>F156+F158+F159+F160</f>
        <v>43</v>
      </c>
      <c r="G155" s="67">
        <f>G156+G158+G159+G160</f>
        <v>0</v>
      </c>
      <c r="H155" s="65">
        <f t="shared" si="36"/>
        <v>0</v>
      </c>
      <c r="I155" s="67">
        <f>I156+I158+I159+I160</f>
        <v>0</v>
      </c>
      <c r="J155" s="67">
        <f>J156+J158+J159+J160</f>
        <v>0</v>
      </c>
      <c r="K155" s="65">
        <f t="shared" si="37"/>
        <v>0</v>
      </c>
      <c r="L155" s="67">
        <f>L156+L158+L159+L160</f>
        <v>0</v>
      </c>
      <c r="M155" s="65">
        <f t="shared" si="33"/>
        <v>0</v>
      </c>
      <c r="N155" s="67">
        <f>N156+N158+N159+N160</f>
        <v>0</v>
      </c>
      <c r="O155" s="65">
        <f t="shared" si="39"/>
        <v>0</v>
      </c>
      <c r="P155" s="67">
        <f>P156+P158+P159+P160</f>
        <v>0</v>
      </c>
      <c r="Q155" s="65">
        <f t="shared" si="39"/>
        <v>0</v>
      </c>
      <c r="R155" s="67">
        <f>R156+R158+R159+R160</f>
        <v>0</v>
      </c>
      <c r="S155" s="65">
        <f t="shared" si="40"/>
        <v>0</v>
      </c>
    </row>
    <row r="156" spans="1:19" ht="12.75">
      <c r="A156" s="44" t="s">
        <v>80</v>
      </c>
      <c r="B156" s="66">
        <f aca="true" t="shared" si="44" ref="B156:R156">B157</f>
        <v>62</v>
      </c>
      <c r="C156" s="71">
        <f t="shared" si="44"/>
        <v>43</v>
      </c>
      <c r="D156" s="71">
        <f t="shared" si="44"/>
        <v>0</v>
      </c>
      <c r="E156" s="72">
        <f t="shared" si="35"/>
        <v>0</v>
      </c>
      <c r="F156" s="71">
        <f t="shared" si="44"/>
        <v>43</v>
      </c>
      <c r="G156" s="71">
        <f t="shared" si="44"/>
        <v>0</v>
      </c>
      <c r="H156" s="72">
        <f t="shared" si="36"/>
        <v>0</v>
      </c>
      <c r="I156" s="71">
        <f t="shared" si="44"/>
        <v>0</v>
      </c>
      <c r="J156" s="71">
        <f t="shared" si="44"/>
        <v>0</v>
      </c>
      <c r="K156" s="72">
        <f t="shared" si="37"/>
        <v>0</v>
      </c>
      <c r="L156" s="71">
        <f t="shared" si="44"/>
        <v>0</v>
      </c>
      <c r="M156" s="72">
        <f t="shared" si="33"/>
        <v>0</v>
      </c>
      <c r="N156" s="71">
        <f t="shared" si="44"/>
        <v>0</v>
      </c>
      <c r="O156" s="72">
        <f t="shared" si="39"/>
        <v>0</v>
      </c>
      <c r="P156" s="71">
        <f t="shared" si="44"/>
        <v>0</v>
      </c>
      <c r="Q156" s="72">
        <f t="shared" si="39"/>
        <v>0</v>
      </c>
      <c r="R156" s="71">
        <f t="shared" si="44"/>
        <v>0</v>
      </c>
      <c r="S156" s="72">
        <f t="shared" si="40"/>
        <v>0</v>
      </c>
    </row>
    <row r="157" spans="1:19" ht="12.75">
      <c r="A157" s="36" t="s">
        <v>134</v>
      </c>
      <c r="B157" s="58">
        <v>62</v>
      </c>
      <c r="C157" s="74">
        <v>43</v>
      </c>
      <c r="D157" s="74"/>
      <c r="E157" s="72">
        <f t="shared" si="35"/>
        <v>0</v>
      </c>
      <c r="F157" s="74">
        <v>43</v>
      </c>
      <c r="G157" s="75"/>
      <c r="H157" s="72">
        <f t="shared" si="36"/>
        <v>0</v>
      </c>
      <c r="I157" s="74"/>
      <c r="J157" s="75"/>
      <c r="K157" s="72">
        <f t="shared" si="37"/>
        <v>0</v>
      </c>
      <c r="L157" s="74"/>
      <c r="M157" s="72">
        <f t="shared" si="33"/>
        <v>0</v>
      </c>
      <c r="N157" s="74"/>
      <c r="O157" s="72">
        <f t="shared" si="39"/>
        <v>0</v>
      </c>
      <c r="P157" s="74"/>
      <c r="Q157" s="72">
        <f t="shared" si="39"/>
        <v>0</v>
      </c>
      <c r="R157" s="74"/>
      <c r="S157" s="72">
        <f t="shared" si="40"/>
        <v>0</v>
      </c>
    </row>
    <row r="158" spans="1:19" ht="12.75">
      <c r="A158" s="47" t="s">
        <v>88</v>
      </c>
      <c r="B158" s="58">
        <v>16</v>
      </c>
      <c r="C158" s="74"/>
      <c r="D158" s="74"/>
      <c r="E158" s="72">
        <f t="shared" si="35"/>
        <v>0</v>
      </c>
      <c r="F158" s="74"/>
      <c r="G158" s="75"/>
      <c r="H158" s="72">
        <f t="shared" si="36"/>
        <v>0</v>
      </c>
      <c r="I158" s="74"/>
      <c r="J158" s="75"/>
      <c r="K158" s="72">
        <f t="shared" si="37"/>
        <v>0</v>
      </c>
      <c r="L158" s="74"/>
      <c r="M158" s="72">
        <f t="shared" si="33"/>
        <v>0</v>
      </c>
      <c r="N158" s="74"/>
      <c r="O158" s="72">
        <f t="shared" si="39"/>
        <v>0</v>
      </c>
      <c r="P158" s="74"/>
      <c r="Q158" s="72">
        <f t="shared" si="39"/>
        <v>0</v>
      </c>
      <c r="R158" s="74"/>
      <c r="S158" s="72">
        <f t="shared" si="40"/>
        <v>0</v>
      </c>
    </row>
    <row r="159" spans="1:19" ht="12.75">
      <c r="A159" s="48" t="s">
        <v>90</v>
      </c>
      <c r="B159" s="58">
        <v>4</v>
      </c>
      <c r="C159" s="74"/>
      <c r="D159" s="74"/>
      <c r="E159" s="72">
        <f t="shared" si="35"/>
        <v>0</v>
      </c>
      <c r="F159" s="74"/>
      <c r="G159" s="75"/>
      <c r="H159" s="72">
        <f t="shared" si="36"/>
        <v>0</v>
      </c>
      <c r="I159" s="74"/>
      <c r="J159" s="75"/>
      <c r="K159" s="72">
        <f t="shared" si="37"/>
        <v>0</v>
      </c>
      <c r="L159" s="74"/>
      <c r="M159" s="72">
        <f t="shared" si="33"/>
        <v>0</v>
      </c>
      <c r="N159" s="74"/>
      <c r="O159" s="72">
        <f t="shared" si="39"/>
        <v>0</v>
      </c>
      <c r="P159" s="74"/>
      <c r="Q159" s="72">
        <f t="shared" si="39"/>
        <v>0</v>
      </c>
      <c r="R159" s="74"/>
      <c r="S159" s="72">
        <f t="shared" si="40"/>
        <v>0</v>
      </c>
    </row>
    <row r="160" spans="1:19" ht="12.75">
      <c r="A160" s="46" t="s">
        <v>91</v>
      </c>
      <c r="B160" s="58">
        <v>3</v>
      </c>
      <c r="C160" s="74"/>
      <c r="D160" s="74"/>
      <c r="E160" s="72">
        <f t="shared" si="35"/>
        <v>0</v>
      </c>
      <c r="F160" s="74"/>
      <c r="G160" s="75"/>
      <c r="H160" s="72">
        <f t="shared" si="36"/>
        <v>0</v>
      </c>
      <c r="I160" s="74"/>
      <c r="J160" s="75"/>
      <c r="K160" s="72">
        <f t="shared" si="37"/>
        <v>0</v>
      </c>
      <c r="L160" s="74"/>
      <c r="M160" s="72">
        <f t="shared" si="33"/>
        <v>0</v>
      </c>
      <c r="N160" s="74"/>
      <c r="O160" s="72">
        <f t="shared" si="39"/>
        <v>0</v>
      </c>
      <c r="P160" s="74"/>
      <c r="Q160" s="72">
        <f t="shared" si="39"/>
        <v>0</v>
      </c>
      <c r="R160" s="74"/>
      <c r="S160" s="72">
        <f t="shared" si="40"/>
        <v>0</v>
      </c>
    </row>
    <row r="161" spans="1:19" s="60" customFormat="1" ht="12.75">
      <c r="A161" s="62" t="s">
        <v>135</v>
      </c>
      <c r="B161" s="67">
        <f>B162+B165+B166+B167</f>
        <v>147</v>
      </c>
      <c r="C161" s="67">
        <f>C162+C165+C166+C167</f>
        <v>171</v>
      </c>
      <c r="D161" s="67">
        <f>D162+D165+D166+D167</f>
        <v>205</v>
      </c>
      <c r="E161" s="65">
        <f t="shared" si="35"/>
        <v>119.88304093567253</v>
      </c>
      <c r="F161" s="67">
        <f>F162+F165+F166+F167</f>
        <v>157</v>
      </c>
      <c r="G161" s="67">
        <f>G162+G165+G166+G167</f>
        <v>187</v>
      </c>
      <c r="H161" s="65">
        <f t="shared" si="36"/>
        <v>119.10828025477707</v>
      </c>
      <c r="I161" s="67">
        <f>I162+I165+I166+I167</f>
        <v>205</v>
      </c>
      <c r="J161" s="67">
        <f>J162+J165+J166+J167</f>
        <v>180</v>
      </c>
      <c r="K161" s="65">
        <f t="shared" si="37"/>
        <v>87.8048780487805</v>
      </c>
      <c r="L161" s="67">
        <f>L162+L165+L166+L167</f>
        <v>180</v>
      </c>
      <c r="M161" s="65">
        <f t="shared" si="33"/>
        <v>96.2566844919786</v>
      </c>
      <c r="N161" s="67">
        <f>N162+N165+N166+N167</f>
        <v>182</v>
      </c>
      <c r="O161" s="65">
        <f t="shared" si="39"/>
        <v>101.11111111111111</v>
      </c>
      <c r="P161" s="67">
        <f>P162+P165+P166+P167</f>
        <v>187</v>
      </c>
      <c r="Q161" s="65">
        <f t="shared" si="39"/>
        <v>102.74725274725273</v>
      </c>
      <c r="R161" s="67">
        <f>R162+R165+R166+R167</f>
        <v>192</v>
      </c>
      <c r="S161" s="65">
        <f t="shared" si="40"/>
        <v>102.67379679144386</v>
      </c>
    </row>
    <row r="162" spans="1:19" ht="12.75">
      <c r="A162" s="44" t="s">
        <v>80</v>
      </c>
      <c r="B162" s="66">
        <f>B163+B164</f>
        <v>120</v>
      </c>
      <c r="C162" s="71">
        <f>C163+C164</f>
        <v>144</v>
      </c>
      <c r="D162" s="71">
        <f>D163+D164</f>
        <v>178</v>
      </c>
      <c r="E162" s="72">
        <f t="shared" si="35"/>
        <v>123.61111111111111</v>
      </c>
      <c r="F162" s="71">
        <f>F163+F164</f>
        <v>130</v>
      </c>
      <c r="G162" s="71">
        <f>G163+G164</f>
        <v>160</v>
      </c>
      <c r="H162" s="72">
        <f t="shared" si="36"/>
        <v>123.07692307692308</v>
      </c>
      <c r="I162" s="71">
        <f>I163+I164</f>
        <v>178</v>
      </c>
      <c r="J162" s="71">
        <f>J163+J164</f>
        <v>153</v>
      </c>
      <c r="K162" s="72">
        <f t="shared" si="37"/>
        <v>85.95505617977528</v>
      </c>
      <c r="L162" s="71">
        <f>L163+L164</f>
        <v>153</v>
      </c>
      <c r="M162" s="72">
        <f t="shared" si="33"/>
        <v>95.625</v>
      </c>
      <c r="N162" s="71">
        <f>N163+N164</f>
        <v>155</v>
      </c>
      <c r="O162" s="72">
        <f t="shared" si="39"/>
        <v>101.30718954248366</v>
      </c>
      <c r="P162" s="71">
        <f>P163+P164</f>
        <v>160</v>
      </c>
      <c r="Q162" s="72">
        <f t="shared" si="39"/>
        <v>103.2258064516129</v>
      </c>
      <c r="R162" s="71">
        <f>R163+R164</f>
        <v>165</v>
      </c>
      <c r="S162" s="72">
        <f t="shared" si="40"/>
        <v>103.125</v>
      </c>
    </row>
    <row r="163" spans="1:19" ht="12.75">
      <c r="A163" s="36" t="s">
        <v>136</v>
      </c>
      <c r="B163" s="58">
        <v>100</v>
      </c>
      <c r="C163" s="74">
        <v>130</v>
      </c>
      <c r="D163" s="74">
        <v>178</v>
      </c>
      <c r="E163" s="72">
        <f t="shared" si="35"/>
        <v>136.92307692307693</v>
      </c>
      <c r="F163" s="74">
        <v>130</v>
      </c>
      <c r="G163" s="75">
        <v>160</v>
      </c>
      <c r="H163" s="72">
        <f t="shared" si="36"/>
        <v>123.07692307692308</v>
      </c>
      <c r="I163" s="74">
        <v>178</v>
      </c>
      <c r="J163" s="75">
        <v>153</v>
      </c>
      <c r="K163" s="72">
        <f t="shared" si="37"/>
        <v>85.95505617977528</v>
      </c>
      <c r="L163" s="74">
        <v>153</v>
      </c>
      <c r="M163" s="72">
        <f aca="true" t="shared" si="45" ref="M163:M194">IF(G163=0,0,L163/G163*100)</f>
        <v>95.625</v>
      </c>
      <c r="N163" s="74">
        <v>155</v>
      </c>
      <c r="O163" s="72">
        <f t="shared" si="39"/>
        <v>101.30718954248366</v>
      </c>
      <c r="P163" s="74">
        <v>160</v>
      </c>
      <c r="Q163" s="72">
        <f t="shared" si="39"/>
        <v>103.2258064516129</v>
      </c>
      <c r="R163" s="74">
        <v>165</v>
      </c>
      <c r="S163" s="72">
        <f t="shared" si="40"/>
        <v>103.125</v>
      </c>
    </row>
    <row r="164" spans="1:19" ht="12.75">
      <c r="A164" s="36" t="s">
        <v>137</v>
      </c>
      <c r="B164" s="58">
        <v>20</v>
      </c>
      <c r="C164" s="74">
        <v>14</v>
      </c>
      <c r="D164" s="74"/>
      <c r="E164" s="72">
        <f t="shared" si="35"/>
        <v>0</v>
      </c>
      <c r="F164" s="74"/>
      <c r="G164" s="75"/>
      <c r="H164" s="72">
        <f t="shared" si="36"/>
        <v>0</v>
      </c>
      <c r="I164" s="74"/>
      <c r="J164" s="75"/>
      <c r="K164" s="72">
        <f t="shared" si="37"/>
        <v>0</v>
      </c>
      <c r="L164" s="74"/>
      <c r="M164" s="72">
        <f t="shared" si="45"/>
        <v>0</v>
      </c>
      <c r="N164" s="74"/>
      <c r="O164" s="72">
        <f t="shared" si="39"/>
        <v>0</v>
      </c>
      <c r="P164" s="74"/>
      <c r="Q164" s="72">
        <f t="shared" si="39"/>
        <v>0</v>
      </c>
      <c r="R164" s="74"/>
      <c r="S164" s="72">
        <f t="shared" si="40"/>
        <v>0</v>
      </c>
    </row>
    <row r="165" spans="1:19" ht="12.75">
      <c r="A165" s="47" t="s">
        <v>88</v>
      </c>
      <c r="B165" s="58">
        <v>20</v>
      </c>
      <c r="C165" s="74">
        <v>20</v>
      </c>
      <c r="D165" s="74">
        <v>20</v>
      </c>
      <c r="E165" s="72">
        <f t="shared" si="35"/>
        <v>100</v>
      </c>
      <c r="F165" s="74">
        <v>20</v>
      </c>
      <c r="G165" s="75">
        <v>20</v>
      </c>
      <c r="H165" s="72">
        <f t="shared" si="36"/>
        <v>100</v>
      </c>
      <c r="I165" s="74">
        <v>20</v>
      </c>
      <c r="J165" s="75">
        <v>20</v>
      </c>
      <c r="K165" s="72">
        <f t="shared" si="37"/>
        <v>100</v>
      </c>
      <c r="L165" s="74">
        <v>20</v>
      </c>
      <c r="M165" s="72">
        <f t="shared" si="45"/>
        <v>100</v>
      </c>
      <c r="N165" s="74">
        <v>20</v>
      </c>
      <c r="O165" s="72">
        <f t="shared" si="39"/>
        <v>100</v>
      </c>
      <c r="P165" s="74">
        <v>20</v>
      </c>
      <c r="Q165" s="72">
        <f t="shared" si="39"/>
        <v>100</v>
      </c>
      <c r="R165" s="74">
        <v>20</v>
      </c>
      <c r="S165" s="72">
        <f t="shared" si="40"/>
        <v>100</v>
      </c>
    </row>
    <row r="166" spans="1:19" ht="12.75">
      <c r="A166" s="48" t="s">
        <v>90</v>
      </c>
      <c r="B166" s="58">
        <v>3</v>
      </c>
      <c r="C166" s="74">
        <v>3</v>
      </c>
      <c r="D166" s="74">
        <v>3</v>
      </c>
      <c r="E166" s="72">
        <f t="shared" si="35"/>
        <v>100</v>
      </c>
      <c r="F166" s="74">
        <v>3</v>
      </c>
      <c r="G166" s="75">
        <v>3</v>
      </c>
      <c r="H166" s="72">
        <f t="shared" si="36"/>
        <v>100</v>
      </c>
      <c r="I166" s="74">
        <v>3</v>
      </c>
      <c r="J166" s="75">
        <v>3</v>
      </c>
      <c r="K166" s="72">
        <f t="shared" si="37"/>
        <v>100</v>
      </c>
      <c r="L166" s="74">
        <v>3</v>
      </c>
      <c r="M166" s="72">
        <f t="shared" si="45"/>
        <v>100</v>
      </c>
      <c r="N166" s="74">
        <v>3</v>
      </c>
      <c r="O166" s="72">
        <f t="shared" si="39"/>
        <v>100</v>
      </c>
      <c r="P166" s="74">
        <v>3</v>
      </c>
      <c r="Q166" s="72">
        <f t="shared" si="39"/>
        <v>100</v>
      </c>
      <c r="R166" s="74">
        <v>3</v>
      </c>
      <c r="S166" s="72">
        <f t="shared" si="40"/>
        <v>100</v>
      </c>
    </row>
    <row r="167" spans="1:19" ht="12.75">
      <c r="A167" s="46" t="s">
        <v>91</v>
      </c>
      <c r="B167" s="58">
        <v>4</v>
      </c>
      <c r="C167" s="74">
        <v>4</v>
      </c>
      <c r="D167" s="74">
        <v>4</v>
      </c>
      <c r="E167" s="72">
        <f t="shared" si="35"/>
        <v>100</v>
      </c>
      <c r="F167" s="74">
        <v>4</v>
      </c>
      <c r="G167" s="75">
        <v>4</v>
      </c>
      <c r="H167" s="72">
        <f t="shared" si="36"/>
        <v>100</v>
      </c>
      <c r="I167" s="74">
        <v>4</v>
      </c>
      <c r="J167" s="75">
        <v>4</v>
      </c>
      <c r="K167" s="72">
        <f t="shared" si="37"/>
        <v>100</v>
      </c>
      <c r="L167" s="74">
        <v>4</v>
      </c>
      <c r="M167" s="72">
        <f t="shared" si="45"/>
        <v>100</v>
      </c>
      <c r="N167" s="74">
        <v>4</v>
      </c>
      <c r="O167" s="72">
        <f t="shared" si="39"/>
        <v>100</v>
      </c>
      <c r="P167" s="74">
        <v>4</v>
      </c>
      <c r="Q167" s="72">
        <f t="shared" si="39"/>
        <v>100</v>
      </c>
      <c r="R167" s="74">
        <v>4</v>
      </c>
      <c r="S167" s="72">
        <f t="shared" si="40"/>
        <v>100</v>
      </c>
    </row>
    <row r="168" spans="1:19" s="60" customFormat="1" ht="12.75">
      <c r="A168" s="62" t="s">
        <v>138</v>
      </c>
      <c r="B168" s="67">
        <f>B169+B171+B172+B173</f>
        <v>43</v>
      </c>
      <c r="C168" s="67">
        <f>C169+C171+C172+C173</f>
        <v>43</v>
      </c>
      <c r="D168" s="67">
        <f>D169+D171+D172+D173</f>
        <v>56</v>
      </c>
      <c r="E168" s="65">
        <f t="shared" si="35"/>
        <v>130.2325581395349</v>
      </c>
      <c r="F168" s="67">
        <f>F169+F171+F172+F173</f>
        <v>43</v>
      </c>
      <c r="G168" s="67">
        <f>G169+G171+G172+G173</f>
        <v>43</v>
      </c>
      <c r="H168" s="65">
        <f aca="true" t="shared" si="46" ref="H168:H199">IF(F168=0,0,G168/F168*100)</f>
        <v>100</v>
      </c>
      <c r="I168" s="67">
        <f>I169+I171+I172+I173</f>
        <v>56</v>
      </c>
      <c r="J168" s="67">
        <f>J169+J171+J172+J173</f>
        <v>53</v>
      </c>
      <c r="K168" s="65">
        <f t="shared" si="37"/>
        <v>94.64285714285714</v>
      </c>
      <c r="L168" s="67">
        <f>L169+L171+L172+L173</f>
        <v>49</v>
      </c>
      <c r="M168" s="65">
        <f t="shared" si="45"/>
        <v>113.95348837209302</v>
      </c>
      <c r="N168" s="67">
        <f>N169+N171+N172+N173</f>
        <v>49</v>
      </c>
      <c r="O168" s="65">
        <f t="shared" si="39"/>
        <v>100</v>
      </c>
      <c r="P168" s="67">
        <f>P169+P171+P172+P173</f>
        <v>49</v>
      </c>
      <c r="Q168" s="65">
        <f t="shared" si="39"/>
        <v>100</v>
      </c>
      <c r="R168" s="67">
        <f>R169+R171+R172+R173</f>
        <v>49</v>
      </c>
      <c r="S168" s="65">
        <f t="shared" si="40"/>
        <v>100</v>
      </c>
    </row>
    <row r="169" spans="1:19" ht="12.75">
      <c r="A169" s="44" t="s">
        <v>80</v>
      </c>
      <c r="B169" s="66">
        <f aca="true" t="shared" si="47" ref="B169:R169">B170</f>
        <v>36</v>
      </c>
      <c r="C169" s="71">
        <f t="shared" si="47"/>
        <v>36</v>
      </c>
      <c r="D169" s="71">
        <f t="shared" si="47"/>
        <v>49</v>
      </c>
      <c r="E169" s="72">
        <f t="shared" si="35"/>
        <v>136.11111111111111</v>
      </c>
      <c r="F169" s="71">
        <f t="shared" si="47"/>
        <v>36</v>
      </c>
      <c r="G169" s="71">
        <f t="shared" si="47"/>
        <v>36</v>
      </c>
      <c r="H169" s="72">
        <f t="shared" si="46"/>
        <v>100</v>
      </c>
      <c r="I169" s="71">
        <f t="shared" si="47"/>
        <v>49</v>
      </c>
      <c r="J169" s="71">
        <f t="shared" si="47"/>
        <v>46</v>
      </c>
      <c r="K169" s="72">
        <f t="shared" si="37"/>
        <v>93.87755102040816</v>
      </c>
      <c r="L169" s="71">
        <f t="shared" si="47"/>
        <v>42</v>
      </c>
      <c r="M169" s="72">
        <f t="shared" si="45"/>
        <v>116.66666666666667</v>
      </c>
      <c r="N169" s="71">
        <f t="shared" si="47"/>
        <v>42</v>
      </c>
      <c r="O169" s="72">
        <f t="shared" si="39"/>
        <v>100</v>
      </c>
      <c r="P169" s="71">
        <f t="shared" si="47"/>
        <v>42</v>
      </c>
      <c r="Q169" s="72">
        <f t="shared" si="39"/>
        <v>100</v>
      </c>
      <c r="R169" s="71">
        <f t="shared" si="47"/>
        <v>42</v>
      </c>
      <c r="S169" s="72">
        <f t="shared" si="40"/>
        <v>100</v>
      </c>
    </row>
    <row r="170" spans="1:19" ht="12.75">
      <c r="A170" s="36" t="s">
        <v>139</v>
      </c>
      <c r="B170" s="58">
        <v>36</v>
      </c>
      <c r="C170" s="74">
        <v>36</v>
      </c>
      <c r="D170" s="74">
        <v>49</v>
      </c>
      <c r="E170" s="72">
        <f t="shared" si="35"/>
        <v>136.11111111111111</v>
      </c>
      <c r="F170" s="74">
        <v>36</v>
      </c>
      <c r="G170" s="75">
        <v>36</v>
      </c>
      <c r="H170" s="72">
        <f t="shared" si="46"/>
        <v>100</v>
      </c>
      <c r="I170" s="74">
        <v>49</v>
      </c>
      <c r="J170" s="75">
        <v>46</v>
      </c>
      <c r="K170" s="72">
        <f t="shared" si="37"/>
        <v>93.87755102040816</v>
      </c>
      <c r="L170" s="74">
        <v>42</v>
      </c>
      <c r="M170" s="72">
        <f t="shared" si="45"/>
        <v>116.66666666666667</v>
      </c>
      <c r="N170" s="74">
        <v>42</v>
      </c>
      <c r="O170" s="72">
        <f t="shared" si="39"/>
        <v>100</v>
      </c>
      <c r="P170" s="74">
        <v>42</v>
      </c>
      <c r="Q170" s="72">
        <f t="shared" si="39"/>
        <v>100</v>
      </c>
      <c r="R170" s="74">
        <v>42</v>
      </c>
      <c r="S170" s="72">
        <f t="shared" si="40"/>
        <v>100</v>
      </c>
    </row>
    <row r="171" spans="1:19" ht="12.75">
      <c r="A171" s="47" t="s">
        <v>88</v>
      </c>
      <c r="B171" s="58">
        <v>3</v>
      </c>
      <c r="C171" s="74">
        <v>3</v>
      </c>
      <c r="D171" s="74">
        <v>3</v>
      </c>
      <c r="E171" s="72">
        <f t="shared" si="35"/>
        <v>100</v>
      </c>
      <c r="F171" s="74">
        <v>3</v>
      </c>
      <c r="G171" s="75">
        <v>3</v>
      </c>
      <c r="H171" s="72">
        <f t="shared" si="46"/>
        <v>100</v>
      </c>
      <c r="I171" s="74">
        <v>3</v>
      </c>
      <c r="J171" s="75">
        <v>3</v>
      </c>
      <c r="K171" s="72">
        <f t="shared" si="37"/>
        <v>100</v>
      </c>
      <c r="L171" s="74">
        <v>3</v>
      </c>
      <c r="M171" s="72">
        <f t="shared" si="45"/>
        <v>100</v>
      </c>
      <c r="N171" s="74">
        <v>3</v>
      </c>
      <c r="O171" s="72">
        <f t="shared" si="39"/>
        <v>100</v>
      </c>
      <c r="P171" s="74">
        <v>3</v>
      </c>
      <c r="Q171" s="72">
        <f t="shared" si="39"/>
        <v>100</v>
      </c>
      <c r="R171" s="74">
        <v>3</v>
      </c>
      <c r="S171" s="72">
        <f t="shared" si="40"/>
        <v>100</v>
      </c>
    </row>
    <row r="172" spans="1:19" ht="12.75">
      <c r="A172" s="48" t="s">
        <v>90</v>
      </c>
      <c r="B172" s="58">
        <v>1</v>
      </c>
      <c r="C172" s="74">
        <v>1</v>
      </c>
      <c r="D172" s="74">
        <v>1</v>
      </c>
      <c r="E172" s="72">
        <f t="shared" si="35"/>
        <v>100</v>
      </c>
      <c r="F172" s="74">
        <v>1</v>
      </c>
      <c r="G172" s="75">
        <v>1</v>
      </c>
      <c r="H172" s="72">
        <f t="shared" si="46"/>
        <v>100</v>
      </c>
      <c r="I172" s="74">
        <v>1</v>
      </c>
      <c r="J172" s="75">
        <v>1</v>
      </c>
      <c r="K172" s="72">
        <f t="shared" si="37"/>
        <v>100</v>
      </c>
      <c r="L172" s="74">
        <v>1</v>
      </c>
      <c r="M172" s="72">
        <f t="shared" si="45"/>
        <v>100</v>
      </c>
      <c r="N172" s="74">
        <v>1</v>
      </c>
      <c r="O172" s="72">
        <f t="shared" si="39"/>
        <v>100</v>
      </c>
      <c r="P172" s="74">
        <v>1</v>
      </c>
      <c r="Q172" s="72">
        <f t="shared" si="39"/>
        <v>100</v>
      </c>
      <c r="R172" s="74">
        <v>1</v>
      </c>
      <c r="S172" s="72">
        <f t="shared" si="40"/>
        <v>100</v>
      </c>
    </row>
    <row r="173" spans="1:19" ht="12.75">
      <c r="A173" s="46" t="s">
        <v>91</v>
      </c>
      <c r="B173" s="58">
        <v>3</v>
      </c>
      <c r="C173" s="74">
        <v>3</v>
      </c>
      <c r="D173" s="74">
        <v>3</v>
      </c>
      <c r="E173" s="72">
        <f t="shared" si="35"/>
        <v>100</v>
      </c>
      <c r="F173" s="74">
        <v>3</v>
      </c>
      <c r="G173" s="75">
        <v>3</v>
      </c>
      <c r="H173" s="72">
        <f t="shared" si="46"/>
        <v>100</v>
      </c>
      <c r="I173" s="74">
        <v>3</v>
      </c>
      <c r="J173" s="75">
        <v>3</v>
      </c>
      <c r="K173" s="72">
        <f t="shared" si="37"/>
        <v>100</v>
      </c>
      <c r="L173" s="74">
        <v>3</v>
      </c>
      <c r="M173" s="72">
        <f t="shared" si="45"/>
        <v>100</v>
      </c>
      <c r="N173" s="74">
        <v>3</v>
      </c>
      <c r="O173" s="72">
        <f t="shared" si="39"/>
        <v>100</v>
      </c>
      <c r="P173" s="74">
        <v>3</v>
      </c>
      <c r="Q173" s="72">
        <f t="shared" si="39"/>
        <v>100</v>
      </c>
      <c r="R173" s="74">
        <v>3</v>
      </c>
      <c r="S173" s="72">
        <f t="shared" si="40"/>
        <v>100</v>
      </c>
    </row>
    <row r="174" spans="1:19" s="60" customFormat="1" ht="12.75">
      <c r="A174" s="62" t="s">
        <v>140</v>
      </c>
      <c r="B174" s="67">
        <f>B175+B179+B181+B182+B183+B184+B186</f>
        <v>1387</v>
      </c>
      <c r="C174" s="67">
        <f>C175+C179+C181+C182+C183+C184+C186</f>
        <v>1206</v>
      </c>
      <c r="D174" s="67">
        <f>D175+D179+D181+D182+D183+D184+D186</f>
        <v>917</v>
      </c>
      <c r="E174" s="65">
        <f t="shared" si="35"/>
        <v>76.03648424543947</v>
      </c>
      <c r="F174" s="67">
        <f>F175+F179+F181+F182+F183+F184+F186</f>
        <v>1331</v>
      </c>
      <c r="G174" s="67">
        <f>G175+G179+G181+G182+G183+G184+G186</f>
        <v>860</v>
      </c>
      <c r="H174" s="65">
        <f t="shared" si="46"/>
        <v>64.61307287753569</v>
      </c>
      <c r="I174" s="67">
        <f>I175+I179+I181+I182+I183+I184+I186</f>
        <v>917</v>
      </c>
      <c r="J174" s="67">
        <f>J175+J179+J181+J182+J183+J184+J186</f>
        <v>772</v>
      </c>
      <c r="K174" s="65">
        <f t="shared" si="37"/>
        <v>84.18756815703381</v>
      </c>
      <c r="L174" s="67">
        <f>L175+L179+L181+L182+L183+L184+L186</f>
        <v>768</v>
      </c>
      <c r="M174" s="65">
        <f t="shared" si="45"/>
        <v>89.30232558139535</v>
      </c>
      <c r="N174" s="67">
        <f>N175+N179+N181+N182+N183+N184+N186</f>
        <v>775</v>
      </c>
      <c r="O174" s="65">
        <f t="shared" si="39"/>
        <v>100.91145833333333</v>
      </c>
      <c r="P174" s="67">
        <f>P175+P179+P181+P182+P183+P184+P186</f>
        <v>775</v>
      </c>
      <c r="Q174" s="65">
        <f t="shared" si="39"/>
        <v>100</v>
      </c>
      <c r="R174" s="67">
        <f>R175+R179+R181+R182+R183+R184+R186</f>
        <v>770</v>
      </c>
      <c r="S174" s="65">
        <f t="shared" si="40"/>
        <v>99.35483870967742</v>
      </c>
    </row>
    <row r="175" spans="1:19" ht="12.75">
      <c r="A175" s="44" t="s">
        <v>80</v>
      </c>
      <c r="B175" s="66">
        <f>B176+B177+B178</f>
        <v>691</v>
      </c>
      <c r="C175" s="66">
        <f>C176+C177+C178</f>
        <v>716</v>
      </c>
      <c r="D175" s="66">
        <f>D176+D177+D178</f>
        <v>705</v>
      </c>
      <c r="E175" s="72">
        <f t="shared" si="35"/>
        <v>98.46368715083798</v>
      </c>
      <c r="F175" s="66">
        <f>F176+F177+F178</f>
        <v>868</v>
      </c>
      <c r="G175" s="66">
        <f>G176+G177+G178</f>
        <v>637</v>
      </c>
      <c r="H175" s="72">
        <f t="shared" si="46"/>
        <v>73.38709677419355</v>
      </c>
      <c r="I175" s="66">
        <f>I176+I177+I178</f>
        <v>705</v>
      </c>
      <c r="J175" s="66">
        <f>J176+J177+J178</f>
        <v>560</v>
      </c>
      <c r="K175" s="72">
        <f t="shared" si="37"/>
        <v>79.43262411347519</v>
      </c>
      <c r="L175" s="66">
        <f>L176+L177+L178</f>
        <v>560</v>
      </c>
      <c r="M175" s="72">
        <f t="shared" si="45"/>
        <v>87.91208791208791</v>
      </c>
      <c r="N175" s="66">
        <f>N176+N177+N178</f>
        <v>570</v>
      </c>
      <c r="O175" s="72">
        <f t="shared" si="39"/>
        <v>101.78571428571428</v>
      </c>
      <c r="P175" s="66">
        <f>P176+P177+P178</f>
        <v>570</v>
      </c>
      <c r="Q175" s="72">
        <f t="shared" si="39"/>
        <v>100</v>
      </c>
      <c r="R175" s="66">
        <f>R176+R177+R178</f>
        <v>570</v>
      </c>
      <c r="S175" s="72">
        <f t="shared" si="40"/>
        <v>100</v>
      </c>
    </row>
    <row r="176" spans="1:19" ht="12.75">
      <c r="A176" s="36" t="s">
        <v>152</v>
      </c>
      <c r="B176" s="58">
        <v>570</v>
      </c>
      <c r="C176" s="74">
        <v>358</v>
      </c>
      <c r="D176" s="74"/>
      <c r="E176" s="72">
        <f t="shared" si="35"/>
        <v>0</v>
      </c>
      <c r="F176" s="74">
        <v>358</v>
      </c>
      <c r="G176" s="75"/>
      <c r="H176" s="72">
        <f t="shared" si="46"/>
        <v>0</v>
      </c>
      <c r="I176" s="74"/>
      <c r="J176" s="75"/>
      <c r="K176" s="72">
        <f t="shared" si="37"/>
        <v>0</v>
      </c>
      <c r="L176" s="74"/>
      <c r="M176" s="72">
        <f t="shared" si="45"/>
        <v>0</v>
      </c>
      <c r="N176" s="74"/>
      <c r="O176" s="72">
        <f t="shared" si="39"/>
        <v>0</v>
      </c>
      <c r="P176" s="74"/>
      <c r="Q176" s="72">
        <f t="shared" si="39"/>
        <v>0</v>
      </c>
      <c r="R176" s="74"/>
      <c r="S176" s="72">
        <f t="shared" si="40"/>
        <v>0</v>
      </c>
    </row>
    <row r="177" spans="1:19" ht="12.75">
      <c r="A177" s="36" t="s">
        <v>141</v>
      </c>
      <c r="B177" s="58">
        <v>121</v>
      </c>
      <c r="C177" s="74">
        <v>358</v>
      </c>
      <c r="D177" s="74"/>
      <c r="E177" s="72">
        <f t="shared" si="35"/>
        <v>0</v>
      </c>
      <c r="F177" s="74">
        <v>360</v>
      </c>
      <c r="G177" s="75"/>
      <c r="H177" s="72">
        <f t="shared" si="46"/>
        <v>0</v>
      </c>
      <c r="I177" s="74"/>
      <c r="J177" s="75"/>
      <c r="K177" s="72">
        <f t="shared" si="37"/>
        <v>0</v>
      </c>
      <c r="L177" s="74"/>
      <c r="M177" s="72">
        <f t="shared" si="45"/>
        <v>0</v>
      </c>
      <c r="N177" s="74"/>
      <c r="O177" s="72">
        <f t="shared" si="39"/>
        <v>0</v>
      </c>
      <c r="P177" s="74"/>
      <c r="Q177" s="72">
        <f t="shared" si="39"/>
        <v>0</v>
      </c>
      <c r="R177" s="74"/>
      <c r="S177" s="72">
        <f t="shared" si="40"/>
        <v>0</v>
      </c>
    </row>
    <row r="178" spans="1:19" ht="12.75">
      <c r="A178" s="36" t="s">
        <v>180</v>
      </c>
      <c r="B178" s="58"/>
      <c r="C178" s="74"/>
      <c r="D178" s="74">
        <v>705</v>
      </c>
      <c r="E178" s="72">
        <f>IF(C178=0,0,D178/C178*100)</f>
        <v>0</v>
      </c>
      <c r="F178" s="74">
        <v>150</v>
      </c>
      <c r="G178" s="75">
        <v>637</v>
      </c>
      <c r="H178" s="72">
        <f t="shared" si="46"/>
        <v>424.6666666666667</v>
      </c>
      <c r="I178" s="74">
        <v>705</v>
      </c>
      <c r="J178" s="75">
        <v>560</v>
      </c>
      <c r="K178" s="72">
        <f t="shared" si="37"/>
        <v>79.43262411347519</v>
      </c>
      <c r="L178" s="74">
        <v>560</v>
      </c>
      <c r="M178" s="72">
        <f t="shared" si="45"/>
        <v>87.91208791208791</v>
      </c>
      <c r="N178" s="74">
        <v>570</v>
      </c>
      <c r="O178" s="72">
        <f>IF(L178=0,0,N178/L178*100)</f>
        <v>101.78571428571428</v>
      </c>
      <c r="P178" s="74">
        <v>570</v>
      </c>
      <c r="Q178" s="72">
        <f>IF(N178=0,0,P178/N178*100)</f>
        <v>100</v>
      </c>
      <c r="R178" s="74">
        <v>570</v>
      </c>
      <c r="S178" s="72">
        <f>IF(P178=0,0,R178/P178*100)</f>
        <v>100</v>
      </c>
    </row>
    <row r="179" spans="1:19" ht="12.75">
      <c r="A179" s="44" t="s">
        <v>86</v>
      </c>
      <c r="B179" s="66">
        <f aca="true" t="shared" si="48" ref="B179:R179">B180</f>
        <v>40</v>
      </c>
      <c r="C179" s="71">
        <f t="shared" si="48"/>
        <v>30</v>
      </c>
      <c r="D179" s="71">
        <f t="shared" si="48"/>
        <v>30</v>
      </c>
      <c r="E179" s="72">
        <f t="shared" si="35"/>
        <v>100</v>
      </c>
      <c r="F179" s="71">
        <f t="shared" si="48"/>
        <v>30</v>
      </c>
      <c r="G179" s="71">
        <f t="shared" si="48"/>
        <v>30</v>
      </c>
      <c r="H179" s="72">
        <f t="shared" si="46"/>
        <v>100</v>
      </c>
      <c r="I179" s="71">
        <f t="shared" si="48"/>
        <v>30</v>
      </c>
      <c r="J179" s="71">
        <f t="shared" si="48"/>
        <v>30</v>
      </c>
      <c r="K179" s="72">
        <f t="shared" si="37"/>
        <v>100</v>
      </c>
      <c r="L179" s="71">
        <f t="shared" si="48"/>
        <v>30</v>
      </c>
      <c r="M179" s="72">
        <f t="shared" si="45"/>
        <v>100</v>
      </c>
      <c r="N179" s="71">
        <f t="shared" si="48"/>
        <v>30</v>
      </c>
      <c r="O179" s="72">
        <f t="shared" si="39"/>
        <v>100</v>
      </c>
      <c r="P179" s="71">
        <f t="shared" si="48"/>
        <v>30</v>
      </c>
      <c r="Q179" s="72">
        <f t="shared" si="39"/>
        <v>100</v>
      </c>
      <c r="R179" s="71">
        <f t="shared" si="48"/>
        <v>30</v>
      </c>
      <c r="S179" s="72">
        <f aca="true" t="shared" si="49" ref="S179:S201">IF(P179=0,0,R179/P179*100)</f>
        <v>100</v>
      </c>
    </row>
    <row r="180" spans="1:19" ht="12.75">
      <c r="A180" s="36" t="s">
        <v>142</v>
      </c>
      <c r="B180" s="58">
        <v>40</v>
      </c>
      <c r="C180" s="74">
        <v>30</v>
      </c>
      <c r="D180" s="74">
        <v>30</v>
      </c>
      <c r="E180" s="72">
        <f t="shared" si="35"/>
        <v>100</v>
      </c>
      <c r="F180" s="74">
        <v>30</v>
      </c>
      <c r="G180" s="75">
        <v>30</v>
      </c>
      <c r="H180" s="72">
        <f t="shared" si="46"/>
        <v>100</v>
      </c>
      <c r="I180" s="74">
        <v>30</v>
      </c>
      <c r="J180" s="75">
        <v>30</v>
      </c>
      <c r="K180" s="72">
        <f t="shared" si="37"/>
        <v>100</v>
      </c>
      <c r="L180" s="74">
        <v>30</v>
      </c>
      <c r="M180" s="72">
        <f t="shared" si="45"/>
        <v>100</v>
      </c>
      <c r="N180" s="74">
        <v>30</v>
      </c>
      <c r="O180" s="72">
        <f t="shared" si="39"/>
        <v>100</v>
      </c>
      <c r="P180" s="74">
        <v>30</v>
      </c>
      <c r="Q180" s="72">
        <f t="shared" si="39"/>
        <v>100</v>
      </c>
      <c r="R180" s="74">
        <v>30</v>
      </c>
      <c r="S180" s="72">
        <f t="shared" si="49"/>
        <v>100</v>
      </c>
    </row>
    <row r="181" spans="1:19" ht="12.75">
      <c r="A181" s="47" t="s">
        <v>88</v>
      </c>
      <c r="B181" s="58">
        <v>93</v>
      </c>
      <c r="C181" s="74">
        <v>73</v>
      </c>
      <c r="D181" s="74">
        <v>75</v>
      </c>
      <c r="E181" s="72">
        <f t="shared" si="35"/>
        <v>102.73972602739727</v>
      </c>
      <c r="F181" s="74">
        <v>73</v>
      </c>
      <c r="G181" s="75">
        <v>75</v>
      </c>
      <c r="H181" s="72">
        <f t="shared" si="46"/>
        <v>102.73972602739727</v>
      </c>
      <c r="I181" s="74">
        <v>75</v>
      </c>
      <c r="J181" s="75">
        <v>75</v>
      </c>
      <c r="K181" s="72">
        <f t="shared" si="37"/>
        <v>100</v>
      </c>
      <c r="L181" s="74">
        <v>75</v>
      </c>
      <c r="M181" s="72">
        <f t="shared" si="45"/>
        <v>100</v>
      </c>
      <c r="N181" s="74">
        <v>75</v>
      </c>
      <c r="O181" s="72">
        <f t="shared" si="39"/>
        <v>100</v>
      </c>
      <c r="P181" s="74">
        <v>75</v>
      </c>
      <c r="Q181" s="72">
        <f t="shared" si="39"/>
        <v>100</v>
      </c>
      <c r="R181" s="74">
        <v>75</v>
      </c>
      <c r="S181" s="72">
        <f t="shared" si="49"/>
        <v>100</v>
      </c>
    </row>
    <row r="182" spans="1:19" ht="12.75">
      <c r="A182" s="48" t="s">
        <v>90</v>
      </c>
      <c r="B182" s="58">
        <v>2</v>
      </c>
      <c r="C182" s="74">
        <v>2</v>
      </c>
      <c r="D182" s="74">
        <v>2</v>
      </c>
      <c r="E182" s="72">
        <f t="shared" si="35"/>
        <v>100</v>
      </c>
      <c r="F182" s="74">
        <v>2</v>
      </c>
      <c r="G182" s="75">
        <v>2</v>
      </c>
      <c r="H182" s="72">
        <f t="shared" si="46"/>
        <v>100</v>
      </c>
      <c r="I182" s="74">
        <v>2</v>
      </c>
      <c r="J182" s="75">
        <v>2</v>
      </c>
      <c r="K182" s="72">
        <f t="shared" si="37"/>
        <v>100</v>
      </c>
      <c r="L182" s="74">
        <v>2</v>
      </c>
      <c r="M182" s="72">
        <f t="shared" si="45"/>
        <v>100</v>
      </c>
      <c r="N182" s="74">
        <v>2</v>
      </c>
      <c r="O182" s="72">
        <f t="shared" si="39"/>
        <v>100</v>
      </c>
      <c r="P182" s="74">
        <v>2</v>
      </c>
      <c r="Q182" s="72">
        <f t="shared" si="39"/>
        <v>100</v>
      </c>
      <c r="R182" s="74"/>
      <c r="S182" s="72">
        <f t="shared" si="49"/>
        <v>0</v>
      </c>
    </row>
    <row r="183" spans="1:19" ht="12.75">
      <c r="A183" s="46" t="s">
        <v>91</v>
      </c>
      <c r="B183" s="58">
        <v>6</v>
      </c>
      <c r="C183" s="74">
        <v>5</v>
      </c>
      <c r="D183" s="74">
        <v>5</v>
      </c>
      <c r="E183" s="72">
        <f t="shared" si="35"/>
        <v>100</v>
      </c>
      <c r="F183" s="74">
        <v>5</v>
      </c>
      <c r="G183" s="75">
        <v>4</v>
      </c>
      <c r="H183" s="72">
        <f t="shared" si="46"/>
        <v>80</v>
      </c>
      <c r="I183" s="74">
        <v>5</v>
      </c>
      <c r="J183" s="75">
        <v>5</v>
      </c>
      <c r="K183" s="72">
        <f t="shared" si="37"/>
        <v>100</v>
      </c>
      <c r="L183" s="74">
        <v>4</v>
      </c>
      <c r="M183" s="72">
        <f t="shared" si="45"/>
        <v>100</v>
      </c>
      <c r="N183" s="74">
        <v>4</v>
      </c>
      <c r="O183" s="72">
        <f t="shared" si="39"/>
        <v>100</v>
      </c>
      <c r="P183" s="74">
        <v>4</v>
      </c>
      <c r="Q183" s="72">
        <f t="shared" si="39"/>
        <v>100</v>
      </c>
      <c r="R183" s="74"/>
      <c r="S183" s="72">
        <f t="shared" si="49"/>
        <v>0</v>
      </c>
    </row>
    <row r="184" spans="1:19" ht="12.75">
      <c r="A184" s="45" t="s">
        <v>83</v>
      </c>
      <c r="B184" s="66">
        <f aca="true" t="shared" si="50" ref="B184:R184">B185</f>
        <v>400</v>
      </c>
      <c r="C184" s="71">
        <f t="shared" si="50"/>
        <v>260</v>
      </c>
      <c r="D184" s="71">
        <f t="shared" si="50"/>
        <v>0</v>
      </c>
      <c r="E184" s="72">
        <f t="shared" si="35"/>
        <v>0</v>
      </c>
      <c r="F184" s="71">
        <f t="shared" si="50"/>
        <v>250</v>
      </c>
      <c r="G184" s="71">
        <f t="shared" si="50"/>
        <v>0</v>
      </c>
      <c r="H184" s="72">
        <f t="shared" si="46"/>
        <v>0</v>
      </c>
      <c r="I184" s="71">
        <f t="shared" si="50"/>
        <v>0</v>
      </c>
      <c r="J184" s="71">
        <f t="shared" si="50"/>
        <v>0</v>
      </c>
      <c r="K184" s="72">
        <f t="shared" si="37"/>
        <v>0</v>
      </c>
      <c r="L184" s="71">
        <f t="shared" si="50"/>
        <v>0</v>
      </c>
      <c r="M184" s="72">
        <f t="shared" si="45"/>
        <v>0</v>
      </c>
      <c r="N184" s="71">
        <f t="shared" si="50"/>
        <v>0</v>
      </c>
      <c r="O184" s="72">
        <f t="shared" si="39"/>
        <v>0</v>
      </c>
      <c r="P184" s="71">
        <f t="shared" si="50"/>
        <v>0</v>
      </c>
      <c r="Q184" s="72">
        <f t="shared" si="39"/>
        <v>0</v>
      </c>
      <c r="R184" s="71">
        <f t="shared" si="50"/>
        <v>0</v>
      </c>
      <c r="S184" s="72">
        <f t="shared" si="49"/>
        <v>0</v>
      </c>
    </row>
    <row r="185" spans="1:19" ht="12.75">
      <c r="A185" s="45" t="s">
        <v>155</v>
      </c>
      <c r="B185" s="58">
        <v>400</v>
      </c>
      <c r="C185" s="74">
        <v>260</v>
      </c>
      <c r="D185" s="74"/>
      <c r="E185" s="72">
        <f t="shared" si="35"/>
        <v>0</v>
      </c>
      <c r="F185" s="74">
        <v>250</v>
      </c>
      <c r="G185" s="75"/>
      <c r="H185" s="72">
        <f t="shared" si="46"/>
        <v>0</v>
      </c>
      <c r="I185" s="74"/>
      <c r="J185" s="75"/>
      <c r="K185" s="72">
        <f t="shared" si="37"/>
        <v>0</v>
      </c>
      <c r="L185" s="74"/>
      <c r="M185" s="72">
        <f t="shared" si="45"/>
        <v>0</v>
      </c>
      <c r="N185" s="74"/>
      <c r="O185" s="72">
        <f t="shared" si="39"/>
        <v>0</v>
      </c>
      <c r="P185" s="74"/>
      <c r="Q185" s="72">
        <f t="shared" si="39"/>
        <v>0</v>
      </c>
      <c r="R185" s="74"/>
      <c r="S185" s="72">
        <f t="shared" si="49"/>
        <v>0</v>
      </c>
    </row>
    <row r="186" spans="1:19" ht="12.75">
      <c r="A186" s="46" t="s">
        <v>41</v>
      </c>
      <c r="B186" s="66">
        <f>B187+B188+B189</f>
        <v>155</v>
      </c>
      <c r="C186" s="71">
        <f>C187+C188+C189</f>
        <v>120</v>
      </c>
      <c r="D186" s="71">
        <f>D187+D188+D189</f>
        <v>100</v>
      </c>
      <c r="E186" s="72">
        <f t="shared" si="35"/>
        <v>83.33333333333334</v>
      </c>
      <c r="F186" s="71">
        <f>F187+F188+F189</f>
        <v>103</v>
      </c>
      <c r="G186" s="71">
        <f>G187+G188+G189</f>
        <v>112</v>
      </c>
      <c r="H186" s="72">
        <f t="shared" si="46"/>
        <v>108.7378640776699</v>
      </c>
      <c r="I186" s="71">
        <f>I187+I188+I189</f>
        <v>100</v>
      </c>
      <c r="J186" s="71">
        <f>J187+J188+J189</f>
        <v>100</v>
      </c>
      <c r="K186" s="72">
        <f t="shared" si="37"/>
        <v>100</v>
      </c>
      <c r="L186" s="71">
        <f>L187+L188+L189</f>
        <v>97</v>
      </c>
      <c r="M186" s="72">
        <f t="shared" si="45"/>
        <v>86.60714285714286</v>
      </c>
      <c r="N186" s="71">
        <f>N187+N188+N189</f>
        <v>94</v>
      </c>
      <c r="O186" s="72">
        <f t="shared" si="39"/>
        <v>96.90721649484536</v>
      </c>
      <c r="P186" s="71">
        <f>P187+P188+P189</f>
        <v>94</v>
      </c>
      <c r="Q186" s="72">
        <f t="shared" si="39"/>
        <v>100</v>
      </c>
      <c r="R186" s="71">
        <f>R187+R188+R189</f>
        <v>95</v>
      </c>
      <c r="S186" s="72">
        <f t="shared" si="49"/>
        <v>101.06382978723406</v>
      </c>
    </row>
    <row r="187" spans="1:19" ht="12.75">
      <c r="A187" s="36" t="s">
        <v>143</v>
      </c>
      <c r="B187" s="58">
        <v>4</v>
      </c>
      <c r="C187" s="74">
        <v>5</v>
      </c>
      <c r="D187" s="74">
        <v>5</v>
      </c>
      <c r="E187" s="72">
        <f t="shared" si="35"/>
        <v>100</v>
      </c>
      <c r="F187" s="74">
        <v>5</v>
      </c>
      <c r="G187" s="75">
        <v>5</v>
      </c>
      <c r="H187" s="72">
        <f t="shared" si="46"/>
        <v>100</v>
      </c>
      <c r="I187" s="74">
        <v>5</v>
      </c>
      <c r="J187" s="75">
        <v>5</v>
      </c>
      <c r="K187" s="72">
        <f t="shared" si="37"/>
        <v>100</v>
      </c>
      <c r="L187" s="74">
        <v>5</v>
      </c>
      <c r="M187" s="72">
        <f t="shared" si="45"/>
        <v>100</v>
      </c>
      <c r="N187" s="74">
        <v>5</v>
      </c>
      <c r="O187" s="72">
        <f t="shared" si="39"/>
        <v>100</v>
      </c>
      <c r="P187" s="74">
        <v>5</v>
      </c>
      <c r="Q187" s="72">
        <f t="shared" si="39"/>
        <v>100</v>
      </c>
      <c r="R187" s="74">
        <v>5</v>
      </c>
      <c r="S187" s="72">
        <f t="shared" si="49"/>
        <v>100</v>
      </c>
    </row>
    <row r="188" spans="1:19" ht="12.75">
      <c r="A188" s="36" t="s">
        <v>144</v>
      </c>
      <c r="B188" s="58">
        <v>22</v>
      </c>
      <c r="C188" s="74">
        <v>18</v>
      </c>
      <c r="D188" s="74">
        <v>15</v>
      </c>
      <c r="E188" s="72">
        <f t="shared" si="35"/>
        <v>83.33333333333334</v>
      </c>
      <c r="F188" s="74">
        <v>18</v>
      </c>
      <c r="G188" s="75">
        <v>15</v>
      </c>
      <c r="H188" s="72">
        <f t="shared" si="46"/>
        <v>83.33333333333334</v>
      </c>
      <c r="I188" s="74">
        <v>15</v>
      </c>
      <c r="J188" s="75">
        <v>15</v>
      </c>
      <c r="K188" s="72">
        <f t="shared" si="37"/>
        <v>100</v>
      </c>
      <c r="L188" s="74">
        <v>12</v>
      </c>
      <c r="M188" s="72">
        <f t="shared" si="45"/>
        <v>80</v>
      </c>
      <c r="N188" s="74">
        <v>14</v>
      </c>
      <c r="O188" s="72">
        <f t="shared" si="39"/>
        <v>116.66666666666667</v>
      </c>
      <c r="P188" s="74">
        <v>14</v>
      </c>
      <c r="Q188" s="72">
        <f t="shared" si="39"/>
        <v>100</v>
      </c>
      <c r="R188" s="74">
        <v>15</v>
      </c>
      <c r="S188" s="72">
        <f t="shared" si="49"/>
        <v>107.14285714285714</v>
      </c>
    </row>
    <row r="189" spans="1:19" ht="12.75">
      <c r="A189" s="36" t="s">
        <v>145</v>
      </c>
      <c r="B189" s="58">
        <v>129</v>
      </c>
      <c r="C189" s="74">
        <v>97</v>
      </c>
      <c r="D189" s="74">
        <v>80</v>
      </c>
      <c r="E189" s="72">
        <f t="shared" si="35"/>
        <v>82.4742268041237</v>
      </c>
      <c r="F189" s="74">
        <v>80</v>
      </c>
      <c r="G189" s="75">
        <v>92</v>
      </c>
      <c r="H189" s="72">
        <f t="shared" si="46"/>
        <v>114.99999999999999</v>
      </c>
      <c r="I189" s="74">
        <v>80</v>
      </c>
      <c r="J189" s="75">
        <v>80</v>
      </c>
      <c r="K189" s="72">
        <f t="shared" si="37"/>
        <v>100</v>
      </c>
      <c r="L189" s="74">
        <v>80</v>
      </c>
      <c r="M189" s="72">
        <f t="shared" si="45"/>
        <v>86.95652173913044</v>
      </c>
      <c r="N189" s="74">
        <v>75</v>
      </c>
      <c r="O189" s="72">
        <f t="shared" si="39"/>
        <v>93.75</v>
      </c>
      <c r="P189" s="74">
        <v>75</v>
      </c>
      <c r="Q189" s="72">
        <f t="shared" si="39"/>
        <v>100</v>
      </c>
      <c r="R189" s="74">
        <v>75</v>
      </c>
      <c r="S189" s="72">
        <f t="shared" si="49"/>
        <v>100</v>
      </c>
    </row>
    <row r="190" spans="1:19" s="60" customFormat="1" ht="12.75">
      <c r="A190" s="62" t="s">
        <v>146</v>
      </c>
      <c r="B190" s="67">
        <f>B191+B193+B194+B195+B196</f>
        <v>53</v>
      </c>
      <c r="C190" s="67">
        <f>C191+C193+C194+C195+C196</f>
        <v>51</v>
      </c>
      <c r="D190" s="67">
        <f>D191+D193+D194+D195+D196</f>
        <v>256</v>
      </c>
      <c r="E190" s="65">
        <f t="shared" si="35"/>
        <v>501.96078431372547</v>
      </c>
      <c r="F190" s="67">
        <f>F191+F193+F194+F195+F196</f>
        <v>53</v>
      </c>
      <c r="G190" s="67">
        <f>G191+G193+G194+G195+G196</f>
        <v>258</v>
      </c>
      <c r="H190" s="65">
        <f t="shared" si="46"/>
        <v>486.7924528301887</v>
      </c>
      <c r="I190" s="67">
        <f>I191+I193+I194+I195+I196</f>
        <v>256</v>
      </c>
      <c r="J190" s="67">
        <f>J191+J193+J194+J195+J196</f>
        <v>277</v>
      </c>
      <c r="K190" s="65">
        <f t="shared" si="37"/>
        <v>108.203125</v>
      </c>
      <c r="L190" s="67">
        <f>L191+L193+L194+L195+L196</f>
        <v>279</v>
      </c>
      <c r="M190" s="65">
        <f t="shared" si="45"/>
        <v>108.13953488372093</v>
      </c>
      <c r="N190" s="67">
        <f>N191+N193+N194+N195+N196</f>
        <v>279</v>
      </c>
      <c r="O190" s="65">
        <f t="shared" si="39"/>
        <v>100</v>
      </c>
      <c r="P190" s="67">
        <f>P191+P193+P194+P195+P196</f>
        <v>379</v>
      </c>
      <c r="Q190" s="65">
        <f t="shared" si="39"/>
        <v>135.84229390681003</v>
      </c>
      <c r="R190" s="67">
        <f>R191+R193+R194+R195+R196</f>
        <v>679</v>
      </c>
      <c r="S190" s="65">
        <f t="shared" si="49"/>
        <v>179.155672823219</v>
      </c>
    </row>
    <row r="191" spans="1:19" ht="12.75">
      <c r="A191" s="44" t="s">
        <v>80</v>
      </c>
      <c r="B191" s="66">
        <f aca="true" t="shared" si="51" ref="B191:R191">B192</f>
        <v>0</v>
      </c>
      <c r="C191" s="71">
        <f t="shared" si="51"/>
        <v>0</v>
      </c>
      <c r="D191" s="71">
        <f t="shared" si="51"/>
        <v>199</v>
      </c>
      <c r="E191" s="72">
        <f t="shared" si="35"/>
        <v>0</v>
      </c>
      <c r="F191" s="71">
        <f t="shared" si="51"/>
        <v>0</v>
      </c>
      <c r="G191" s="71">
        <f t="shared" si="51"/>
        <v>200</v>
      </c>
      <c r="H191" s="72">
        <f t="shared" si="46"/>
        <v>0</v>
      </c>
      <c r="I191" s="71">
        <f t="shared" si="51"/>
        <v>199</v>
      </c>
      <c r="J191" s="71">
        <f t="shared" si="51"/>
        <v>220</v>
      </c>
      <c r="K191" s="72">
        <f t="shared" si="37"/>
        <v>110.55276381909547</v>
      </c>
      <c r="L191" s="71">
        <f t="shared" si="51"/>
        <v>220</v>
      </c>
      <c r="M191" s="72">
        <f t="shared" si="45"/>
        <v>110.00000000000001</v>
      </c>
      <c r="N191" s="71">
        <f t="shared" si="51"/>
        <v>220</v>
      </c>
      <c r="O191" s="72">
        <f t="shared" si="39"/>
        <v>100</v>
      </c>
      <c r="P191" s="71">
        <f t="shared" si="51"/>
        <v>320</v>
      </c>
      <c r="Q191" s="72">
        <f t="shared" si="39"/>
        <v>145.45454545454547</v>
      </c>
      <c r="R191" s="71">
        <f t="shared" si="51"/>
        <v>620</v>
      </c>
      <c r="S191" s="72">
        <f t="shared" si="49"/>
        <v>193.75</v>
      </c>
    </row>
    <row r="192" spans="1:19" ht="12.75">
      <c r="A192" s="36" t="s">
        <v>157</v>
      </c>
      <c r="B192" s="58"/>
      <c r="C192" s="74"/>
      <c r="D192" s="74">
        <v>199</v>
      </c>
      <c r="E192" s="72">
        <f t="shared" si="35"/>
        <v>0</v>
      </c>
      <c r="F192" s="74"/>
      <c r="G192" s="75">
        <v>200</v>
      </c>
      <c r="H192" s="72">
        <f t="shared" si="46"/>
        <v>0</v>
      </c>
      <c r="I192" s="74">
        <v>199</v>
      </c>
      <c r="J192" s="75">
        <v>220</v>
      </c>
      <c r="K192" s="72">
        <f t="shared" si="37"/>
        <v>110.55276381909547</v>
      </c>
      <c r="L192" s="74">
        <v>220</v>
      </c>
      <c r="M192" s="72">
        <f t="shared" si="45"/>
        <v>110.00000000000001</v>
      </c>
      <c r="N192" s="74">
        <v>220</v>
      </c>
      <c r="O192" s="72">
        <f t="shared" si="39"/>
        <v>100</v>
      </c>
      <c r="P192" s="74">
        <v>320</v>
      </c>
      <c r="Q192" s="72">
        <f t="shared" si="39"/>
        <v>145.45454545454547</v>
      </c>
      <c r="R192" s="74">
        <v>620</v>
      </c>
      <c r="S192" s="72">
        <f t="shared" si="49"/>
        <v>193.75</v>
      </c>
    </row>
    <row r="193" spans="1:19" ht="12.75">
      <c r="A193" s="47" t="s">
        <v>88</v>
      </c>
      <c r="B193" s="58">
        <v>19</v>
      </c>
      <c r="C193" s="74">
        <v>17</v>
      </c>
      <c r="D193" s="74">
        <v>16</v>
      </c>
      <c r="E193" s="72">
        <f t="shared" si="35"/>
        <v>94.11764705882352</v>
      </c>
      <c r="F193" s="74">
        <v>17</v>
      </c>
      <c r="G193" s="75">
        <v>17</v>
      </c>
      <c r="H193" s="72">
        <f t="shared" si="46"/>
        <v>100</v>
      </c>
      <c r="I193" s="74">
        <v>16</v>
      </c>
      <c r="J193" s="75">
        <v>16</v>
      </c>
      <c r="K193" s="72">
        <f t="shared" si="37"/>
        <v>100</v>
      </c>
      <c r="L193" s="74">
        <v>17</v>
      </c>
      <c r="M193" s="72">
        <f t="shared" si="45"/>
        <v>100</v>
      </c>
      <c r="N193" s="74">
        <v>17</v>
      </c>
      <c r="O193" s="72">
        <f t="shared" si="39"/>
        <v>100</v>
      </c>
      <c r="P193" s="74">
        <v>17</v>
      </c>
      <c r="Q193" s="72">
        <f t="shared" si="39"/>
        <v>100</v>
      </c>
      <c r="R193" s="74">
        <v>17</v>
      </c>
      <c r="S193" s="72">
        <f t="shared" si="49"/>
        <v>100</v>
      </c>
    </row>
    <row r="194" spans="1:19" ht="12.75">
      <c r="A194" s="48" t="s">
        <v>90</v>
      </c>
      <c r="B194" s="58">
        <v>8</v>
      </c>
      <c r="C194" s="74">
        <v>8</v>
      </c>
      <c r="D194" s="74">
        <v>8</v>
      </c>
      <c r="E194" s="72">
        <f t="shared" si="35"/>
        <v>100</v>
      </c>
      <c r="F194" s="74">
        <v>8</v>
      </c>
      <c r="G194" s="75">
        <v>8</v>
      </c>
      <c r="H194" s="72">
        <f t="shared" si="46"/>
        <v>100</v>
      </c>
      <c r="I194" s="74">
        <v>8</v>
      </c>
      <c r="J194" s="75">
        <v>8</v>
      </c>
      <c r="K194" s="72">
        <f t="shared" si="37"/>
        <v>100</v>
      </c>
      <c r="L194" s="74">
        <v>9</v>
      </c>
      <c r="M194" s="72">
        <f t="shared" si="45"/>
        <v>112.5</v>
      </c>
      <c r="N194" s="74">
        <v>9</v>
      </c>
      <c r="O194" s="72">
        <f t="shared" si="39"/>
        <v>100</v>
      </c>
      <c r="P194" s="74">
        <v>9</v>
      </c>
      <c r="Q194" s="72">
        <f t="shared" si="39"/>
        <v>100</v>
      </c>
      <c r="R194" s="74">
        <v>9</v>
      </c>
      <c r="S194" s="72">
        <f t="shared" si="49"/>
        <v>100</v>
      </c>
    </row>
    <row r="195" spans="1:19" ht="12.75">
      <c r="A195" s="46" t="s">
        <v>91</v>
      </c>
      <c r="B195" s="58">
        <v>3</v>
      </c>
      <c r="C195" s="74">
        <v>3</v>
      </c>
      <c r="D195" s="74">
        <v>3</v>
      </c>
      <c r="E195" s="72">
        <f t="shared" si="35"/>
        <v>100</v>
      </c>
      <c r="F195" s="74">
        <v>3</v>
      </c>
      <c r="G195" s="75">
        <v>3</v>
      </c>
      <c r="H195" s="72">
        <f t="shared" si="46"/>
        <v>100</v>
      </c>
      <c r="I195" s="74">
        <v>3</v>
      </c>
      <c r="J195" s="75">
        <v>3</v>
      </c>
      <c r="K195" s="72">
        <f t="shared" si="37"/>
        <v>100</v>
      </c>
      <c r="L195" s="74">
        <v>3</v>
      </c>
      <c r="M195" s="72">
        <f aca="true" t="shared" si="52" ref="M195:M201">IF(G195=0,0,L195/G195*100)</f>
        <v>100</v>
      </c>
      <c r="N195" s="74">
        <v>3</v>
      </c>
      <c r="O195" s="72">
        <f t="shared" si="39"/>
        <v>100</v>
      </c>
      <c r="P195" s="74">
        <v>3</v>
      </c>
      <c r="Q195" s="72">
        <f t="shared" si="39"/>
        <v>100</v>
      </c>
      <c r="R195" s="74">
        <v>3</v>
      </c>
      <c r="S195" s="72">
        <f t="shared" si="49"/>
        <v>100</v>
      </c>
    </row>
    <row r="196" spans="1:19" ht="12.75">
      <c r="A196" s="46" t="s">
        <v>147</v>
      </c>
      <c r="B196" s="66">
        <f aca="true" t="shared" si="53" ref="B196:R196">B197</f>
        <v>23</v>
      </c>
      <c r="C196" s="71">
        <f t="shared" si="53"/>
        <v>23</v>
      </c>
      <c r="D196" s="71">
        <f t="shared" si="53"/>
        <v>30</v>
      </c>
      <c r="E196" s="72">
        <f t="shared" si="35"/>
        <v>130.43478260869566</v>
      </c>
      <c r="F196" s="71">
        <f t="shared" si="53"/>
        <v>25</v>
      </c>
      <c r="G196" s="71">
        <f t="shared" si="53"/>
        <v>30</v>
      </c>
      <c r="H196" s="72">
        <f t="shared" si="46"/>
        <v>120</v>
      </c>
      <c r="I196" s="71">
        <f t="shared" si="53"/>
        <v>30</v>
      </c>
      <c r="J196" s="71">
        <f t="shared" si="53"/>
        <v>30</v>
      </c>
      <c r="K196" s="72">
        <f t="shared" si="37"/>
        <v>100</v>
      </c>
      <c r="L196" s="71">
        <f t="shared" si="53"/>
        <v>30</v>
      </c>
      <c r="M196" s="72">
        <f t="shared" si="52"/>
        <v>100</v>
      </c>
      <c r="N196" s="71">
        <f t="shared" si="53"/>
        <v>30</v>
      </c>
      <c r="O196" s="72">
        <f t="shared" si="39"/>
        <v>100</v>
      </c>
      <c r="P196" s="71">
        <f t="shared" si="53"/>
        <v>30</v>
      </c>
      <c r="Q196" s="72">
        <f t="shared" si="39"/>
        <v>100</v>
      </c>
      <c r="R196" s="71">
        <f t="shared" si="53"/>
        <v>30</v>
      </c>
      <c r="S196" s="72">
        <f t="shared" si="49"/>
        <v>100</v>
      </c>
    </row>
    <row r="197" spans="1:19" ht="12.75">
      <c r="A197" s="36" t="s">
        <v>148</v>
      </c>
      <c r="B197" s="58">
        <v>23</v>
      </c>
      <c r="C197" s="74">
        <v>23</v>
      </c>
      <c r="D197" s="74">
        <v>30</v>
      </c>
      <c r="E197" s="72">
        <f t="shared" si="35"/>
        <v>130.43478260869566</v>
      </c>
      <c r="F197" s="74">
        <v>25</v>
      </c>
      <c r="G197" s="75">
        <v>30</v>
      </c>
      <c r="H197" s="72">
        <f t="shared" si="46"/>
        <v>120</v>
      </c>
      <c r="I197" s="74">
        <v>30</v>
      </c>
      <c r="J197" s="75">
        <v>30</v>
      </c>
      <c r="K197" s="72">
        <f t="shared" si="37"/>
        <v>100</v>
      </c>
      <c r="L197" s="74">
        <v>30</v>
      </c>
      <c r="M197" s="72">
        <f t="shared" si="52"/>
        <v>100</v>
      </c>
      <c r="N197" s="74">
        <v>30</v>
      </c>
      <c r="O197" s="72">
        <f t="shared" si="39"/>
        <v>100</v>
      </c>
      <c r="P197" s="74">
        <v>30</v>
      </c>
      <c r="Q197" s="72">
        <f t="shared" si="39"/>
        <v>100</v>
      </c>
      <c r="R197" s="74">
        <v>30</v>
      </c>
      <c r="S197" s="72">
        <f t="shared" si="49"/>
        <v>100</v>
      </c>
    </row>
    <row r="198" spans="1:19" s="60" customFormat="1" ht="12.75">
      <c r="A198" s="62" t="s">
        <v>149</v>
      </c>
      <c r="B198" s="67">
        <f>B199+B200+B201</f>
        <v>32</v>
      </c>
      <c r="C198" s="67">
        <f>C199+C200+C201</f>
        <v>21</v>
      </c>
      <c r="D198" s="67">
        <f>D199+D200+D201</f>
        <v>20</v>
      </c>
      <c r="E198" s="65">
        <f t="shared" si="35"/>
        <v>95.23809523809523</v>
      </c>
      <c r="F198" s="67">
        <f>F199+F200+F201</f>
        <v>21</v>
      </c>
      <c r="G198" s="67">
        <f>G199+G200+G201</f>
        <v>20</v>
      </c>
      <c r="H198" s="65">
        <f t="shared" si="46"/>
        <v>95.23809523809523</v>
      </c>
      <c r="I198" s="67">
        <f>I199+I200+I201</f>
        <v>20</v>
      </c>
      <c r="J198" s="67">
        <f>J199+J200+J201</f>
        <v>20</v>
      </c>
      <c r="K198" s="65">
        <f t="shared" si="37"/>
        <v>100</v>
      </c>
      <c r="L198" s="67">
        <f>L199+L200+L201</f>
        <v>19</v>
      </c>
      <c r="M198" s="65">
        <f t="shared" si="52"/>
        <v>95</v>
      </c>
      <c r="N198" s="67">
        <f>N199+N200+N201</f>
        <v>19</v>
      </c>
      <c r="O198" s="65">
        <f t="shared" si="39"/>
        <v>100</v>
      </c>
      <c r="P198" s="67">
        <f>P199+P200+P201</f>
        <v>19</v>
      </c>
      <c r="Q198" s="65">
        <f t="shared" si="39"/>
        <v>100</v>
      </c>
      <c r="R198" s="67">
        <f>R199+R200+R201</f>
        <v>19</v>
      </c>
      <c r="S198" s="65">
        <f t="shared" si="49"/>
        <v>100</v>
      </c>
    </row>
    <row r="199" spans="1:19" ht="12.75">
      <c r="A199" s="46" t="s">
        <v>91</v>
      </c>
      <c r="B199" s="58">
        <v>5</v>
      </c>
      <c r="C199" s="74">
        <v>3</v>
      </c>
      <c r="D199" s="74">
        <v>3</v>
      </c>
      <c r="E199" s="72">
        <f t="shared" si="35"/>
        <v>100</v>
      </c>
      <c r="F199" s="74">
        <v>3</v>
      </c>
      <c r="G199" s="75">
        <v>3</v>
      </c>
      <c r="H199" s="72">
        <f t="shared" si="46"/>
        <v>100</v>
      </c>
      <c r="I199" s="74">
        <v>3</v>
      </c>
      <c r="J199" s="75">
        <v>3</v>
      </c>
      <c r="K199" s="72">
        <f t="shared" si="37"/>
        <v>100</v>
      </c>
      <c r="L199" s="74">
        <v>3</v>
      </c>
      <c r="M199" s="72">
        <f t="shared" si="52"/>
        <v>100</v>
      </c>
      <c r="N199" s="74">
        <v>3</v>
      </c>
      <c r="O199" s="72">
        <f t="shared" si="39"/>
        <v>100</v>
      </c>
      <c r="P199" s="74">
        <v>3</v>
      </c>
      <c r="Q199" s="72">
        <f t="shared" si="39"/>
        <v>100</v>
      </c>
      <c r="R199" s="74">
        <v>3</v>
      </c>
      <c r="S199" s="72">
        <f t="shared" si="49"/>
        <v>100</v>
      </c>
    </row>
    <row r="200" spans="1:19" ht="12.75">
      <c r="A200" s="48" t="s">
        <v>90</v>
      </c>
      <c r="B200" s="58">
        <v>2</v>
      </c>
      <c r="C200" s="74">
        <v>2</v>
      </c>
      <c r="D200" s="74">
        <v>2</v>
      </c>
      <c r="E200" s="72">
        <f t="shared" si="35"/>
        <v>100</v>
      </c>
      <c r="F200" s="74">
        <v>2</v>
      </c>
      <c r="G200" s="75">
        <v>2</v>
      </c>
      <c r="H200" s="72">
        <f>IF(F200=0,0,G200/F200*100)</f>
        <v>100</v>
      </c>
      <c r="I200" s="74">
        <v>2</v>
      </c>
      <c r="J200" s="75">
        <v>2</v>
      </c>
      <c r="K200" s="72">
        <f>IF(I200=0,0,J200/I200*100)</f>
        <v>100</v>
      </c>
      <c r="L200" s="74">
        <v>2</v>
      </c>
      <c r="M200" s="72">
        <f t="shared" si="52"/>
        <v>100</v>
      </c>
      <c r="N200" s="74">
        <v>2</v>
      </c>
      <c r="O200" s="72">
        <f t="shared" si="39"/>
        <v>100</v>
      </c>
      <c r="P200" s="74">
        <v>2</v>
      </c>
      <c r="Q200" s="72">
        <f t="shared" si="39"/>
        <v>100</v>
      </c>
      <c r="R200" s="74">
        <v>2</v>
      </c>
      <c r="S200" s="72">
        <f t="shared" si="49"/>
        <v>100</v>
      </c>
    </row>
    <row r="201" spans="1:19" ht="12.75">
      <c r="A201" s="47" t="s">
        <v>88</v>
      </c>
      <c r="B201" s="58">
        <v>25</v>
      </c>
      <c r="C201" s="74">
        <v>16</v>
      </c>
      <c r="D201" s="74">
        <v>15</v>
      </c>
      <c r="E201" s="72">
        <f>IF(C201=0,0,D201/C201*100)</f>
        <v>93.75</v>
      </c>
      <c r="F201" s="74">
        <v>16</v>
      </c>
      <c r="G201" s="75">
        <v>15</v>
      </c>
      <c r="H201" s="72">
        <f>IF(F201=0,0,G201/F201*100)</f>
        <v>93.75</v>
      </c>
      <c r="I201" s="74">
        <v>15</v>
      </c>
      <c r="J201" s="75">
        <v>15</v>
      </c>
      <c r="K201" s="72">
        <f>IF(I201=0,0,J201/I201*100)</f>
        <v>100</v>
      </c>
      <c r="L201" s="74">
        <v>14</v>
      </c>
      <c r="M201" s="72">
        <f t="shared" si="52"/>
        <v>93.33333333333333</v>
      </c>
      <c r="N201" s="74">
        <v>14</v>
      </c>
      <c r="O201" s="72">
        <f t="shared" si="39"/>
        <v>100</v>
      </c>
      <c r="P201" s="74">
        <v>14</v>
      </c>
      <c r="Q201" s="72">
        <f t="shared" si="39"/>
        <v>100</v>
      </c>
      <c r="R201" s="74">
        <v>14</v>
      </c>
      <c r="S201" s="72">
        <f t="shared" si="49"/>
        <v>100</v>
      </c>
    </row>
  </sheetData>
  <sheetProtection/>
  <mergeCells count="2">
    <mergeCell ref="A3:L3"/>
    <mergeCell ref="A2:Q2"/>
  </mergeCells>
  <printOptions horizontalCentered="1"/>
  <pageMargins left="0.1968503937007874" right="0.2362204724409449" top="0.3937007874015748" bottom="0.2362204724409449" header="0.8661417322834646" footer="0.3937007874015748"/>
  <pageSetup blackAndWhite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1"/>
  <sheetViews>
    <sheetView showZeros="0" zoomScalePageLayoutView="0" workbookViewId="0" topLeftCell="A160">
      <selection activeCell="S192" sqref="S192"/>
    </sheetView>
  </sheetViews>
  <sheetFormatPr defaultColWidth="9.00390625" defaultRowHeight="12.75"/>
  <cols>
    <col min="1" max="1" width="24.625" style="0" customWidth="1"/>
    <col min="2" max="2" width="10.25390625" style="0" hidden="1" customWidth="1"/>
    <col min="3" max="3" width="0" style="0" hidden="1" customWidth="1"/>
    <col min="4" max="5" width="7.875" style="0" hidden="1" customWidth="1"/>
    <col min="6" max="6" width="8.75390625" style="0" customWidth="1"/>
    <col min="7" max="7" width="9.375" style="0" customWidth="1"/>
    <col min="8" max="11" width="7.625" style="0" customWidth="1"/>
    <col min="12" max="12" width="8.25390625" style="0" customWidth="1"/>
    <col min="13" max="13" width="7.00390625" style="0" customWidth="1"/>
    <col min="14" max="14" width="9.375" style="0" customWidth="1"/>
    <col min="15" max="15" width="7.25390625" style="0" customWidth="1"/>
    <col min="16" max="17" width="7.375" style="0" customWidth="1"/>
    <col min="18" max="18" width="8.25390625" style="0" customWidth="1"/>
    <col min="19" max="19" width="7.875" style="0" customWidth="1"/>
  </cols>
  <sheetData>
    <row r="1" spans="2:17" ht="11.25" customHeight="1">
      <c r="B1" s="8"/>
      <c r="C1" s="8"/>
      <c r="D1" s="8"/>
      <c r="E1" s="8"/>
      <c r="F1" s="8"/>
      <c r="Q1" s="8" t="s">
        <v>181</v>
      </c>
    </row>
    <row r="2" spans="1:17" ht="27.75" customHeight="1">
      <c r="A2" s="94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6" s="2" customFormat="1" ht="10.5" customHeight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P3" s="2" t="s">
        <v>183</v>
      </c>
    </row>
    <row r="4" spans="1:19" s="4" customFormat="1" ht="80.25" customHeight="1" thickBot="1">
      <c r="A4" s="53"/>
      <c r="B4" s="54" t="s">
        <v>160</v>
      </c>
      <c r="C4" s="54" t="s">
        <v>171</v>
      </c>
      <c r="D4" s="54" t="s">
        <v>172</v>
      </c>
      <c r="E4" s="54" t="s">
        <v>173</v>
      </c>
      <c r="F4" s="54" t="s">
        <v>174</v>
      </c>
      <c r="G4" s="54" t="s">
        <v>175</v>
      </c>
      <c r="H4" s="55" t="s">
        <v>176</v>
      </c>
      <c r="I4" s="55" t="s">
        <v>190</v>
      </c>
      <c r="J4" s="55" t="s">
        <v>191</v>
      </c>
      <c r="K4" s="55" t="s">
        <v>192</v>
      </c>
      <c r="L4" s="55" t="s">
        <v>156</v>
      </c>
      <c r="M4" s="56" t="s">
        <v>158</v>
      </c>
      <c r="N4" s="55" t="s">
        <v>161</v>
      </c>
      <c r="O4" s="56" t="s">
        <v>162</v>
      </c>
      <c r="P4" s="55" t="s">
        <v>177</v>
      </c>
      <c r="Q4" s="91" t="s">
        <v>178</v>
      </c>
      <c r="R4" s="54" t="s">
        <v>188</v>
      </c>
      <c r="S4" s="57" t="s">
        <v>189</v>
      </c>
    </row>
    <row r="5" spans="1:19" s="60" customFormat="1" ht="12.75">
      <c r="A5" s="59" t="s">
        <v>159</v>
      </c>
      <c r="B5" s="64">
        <f aca="true" t="shared" si="0" ref="B5:P5">B35+B51+B61+B66+B72+B79+B85+B91+B97+B102+B128+B132+B140+B155+B161+B168+B174+B190+B198</f>
        <v>545276.7999999999</v>
      </c>
      <c r="C5" s="64">
        <f t="shared" si="0"/>
        <v>170815</v>
      </c>
      <c r="D5" s="64">
        <f t="shared" si="0"/>
        <v>90996</v>
      </c>
      <c r="E5" s="65">
        <f>IF(C5=0,0,D5/C5*100)</f>
        <v>53.27166817902409</v>
      </c>
      <c r="F5" s="64">
        <f t="shared" si="0"/>
        <v>521013</v>
      </c>
      <c r="G5" s="64">
        <f t="shared" si="0"/>
        <v>549532</v>
      </c>
      <c r="H5" s="65">
        <f>IF(F5=0,0,G5/F5*100)</f>
        <v>105.47375977182911</v>
      </c>
      <c r="I5" s="64">
        <f>I35+I51+I61+I66+I72+I79+I85+I91+I97+I102+I128+I132+I140+I155+I161+I168+I174+I190+I198</f>
        <v>90996</v>
      </c>
      <c r="J5" s="64">
        <f>J35+J51+J61+J66+J72+J79+J85+J91+J97+J102+J128+J132+J140+J155+J161+J168+J174+J190+J198</f>
        <v>144433</v>
      </c>
      <c r="K5" s="65">
        <f>IF(I5=0,0,J5/I5*100)</f>
        <v>158.72455932128884</v>
      </c>
      <c r="L5" s="64">
        <f t="shared" si="0"/>
        <v>633218</v>
      </c>
      <c r="M5" s="65">
        <f>IF(G5=0,0,L5/G5*100)</f>
        <v>115.22859451314937</v>
      </c>
      <c r="N5" s="64">
        <f t="shared" si="0"/>
        <v>734291</v>
      </c>
      <c r="O5" s="65">
        <f>IF(L5=0,0,N5/L5*100)</f>
        <v>115.96180146489834</v>
      </c>
      <c r="P5" s="64">
        <f t="shared" si="0"/>
        <v>896586</v>
      </c>
      <c r="Q5" s="65">
        <f>IF(N5=0,0,P5/N5*100)</f>
        <v>122.10227280465102</v>
      </c>
      <c r="R5" s="64">
        <f>R35+R51+R61+R66+R72+R79+R85+R91+R97+R102+R128+R132+R140+R155+R161+R168+R174+R190+R198</f>
        <v>1138852</v>
      </c>
      <c r="S5" s="65">
        <f>IF(P5=0,0,R5/P5*100)</f>
        <v>127.0209438916066</v>
      </c>
    </row>
    <row r="6" spans="1:19" ht="36">
      <c r="A6" s="38" t="s">
        <v>51</v>
      </c>
      <c r="B6" s="69"/>
      <c r="C6" s="69"/>
      <c r="D6" s="69"/>
      <c r="E6" s="65"/>
      <c r="F6" s="69"/>
      <c r="G6" s="69"/>
      <c r="H6" s="65"/>
      <c r="I6" s="69"/>
      <c r="J6" s="69"/>
      <c r="K6" s="65"/>
      <c r="L6" s="69"/>
      <c r="M6" s="70"/>
      <c r="N6" s="69"/>
      <c r="O6" s="70"/>
      <c r="P6" s="69"/>
      <c r="Q6" s="70"/>
      <c r="R6" s="69"/>
      <c r="S6" s="70"/>
    </row>
    <row r="7" spans="1:19" s="60" customFormat="1" ht="22.5">
      <c r="A7" s="61" t="s">
        <v>52</v>
      </c>
      <c r="B7" s="67">
        <f aca="true" t="shared" si="1" ref="B7:P7">B36+B52+B62+B67+B80+B86+B92+B98+B103+B133+B141+B156+B162+B169+B175+B191</f>
        <v>173512</v>
      </c>
      <c r="C7" s="67">
        <f t="shared" si="1"/>
        <v>63081</v>
      </c>
      <c r="D7" s="67">
        <f t="shared" si="1"/>
        <v>35166</v>
      </c>
      <c r="E7" s="65">
        <f aca="true" t="shared" si="2" ref="E7:E71">IF(C7=0,0,D7/C7*100)</f>
        <v>55.74737242592857</v>
      </c>
      <c r="F7" s="67">
        <f t="shared" si="1"/>
        <v>211477</v>
      </c>
      <c r="G7" s="67">
        <f t="shared" si="1"/>
        <v>230467</v>
      </c>
      <c r="H7" s="65">
        <f aca="true" t="shared" si="3" ref="H7:H71">IF(F7=0,0,G7/F7*100)</f>
        <v>108.97969992008586</v>
      </c>
      <c r="I7" s="67">
        <f>I36+I52+I62+I67+I80+I86+I92+I98+I103+I133+I141+I156+I162+I169+I175+I191</f>
        <v>35166</v>
      </c>
      <c r="J7" s="67">
        <f>J36+J52+J62+J67+J80+J86+J92+J98+J103+J133+J141+J156+J162+J169+J175+J191</f>
        <v>26180</v>
      </c>
      <c r="K7" s="65">
        <f aca="true" t="shared" si="4" ref="K7:K71">IF(I7=0,0,J7/I7*100)</f>
        <v>74.44690894614115</v>
      </c>
      <c r="L7" s="67">
        <f t="shared" si="1"/>
        <v>272344</v>
      </c>
      <c r="M7" s="65">
        <f>IF(G7=0,0,L7/G7*100)</f>
        <v>118.17049729462352</v>
      </c>
      <c r="N7" s="67">
        <f t="shared" si="1"/>
        <v>325700</v>
      </c>
      <c r="O7" s="65">
        <f aca="true" t="shared" si="5" ref="O7:Q70">IF(L7=0,0,N7/L7*100)</f>
        <v>119.59139911288665</v>
      </c>
      <c r="P7" s="67">
        <f t="shared" si="1"/>
        <v>405200</v>
      </c>
      <c r="Q7" s="65">
        <f t="shared" si="5"/>
        <v>124.40896530549585</v>
      </c>
      <c r="R7" s="67">
        <f>R36+R52+R62+R67+R80+R86+R92+R98+R103+R133+R141+R156+R162+R169+R175+R191</f>
        <v>559600</v>
      </c>
      <c r="S7" s="65">
        <f>IF(P7=0,0,R7/P7*100)</f>
        <v>138.10463968410662</v>
      </c>
    </row>
    <row r="8" spans="1:19" s="60" customFormat="1" ht="12.75">
      <c r="A8" s="61" t="s">
        <v>53</v>
      </c>
      <c r="B8" s="67">
        <f aca="true" t="shared" si="6" ref="B8:P8">B196</f>
        <v>2100</v>
      </c>
      <c r="C8" s="67">
        <f t="shared" si="6"/>
        <v>705</v>
      </c>
      <c r="D8" s="67">
        <f t="shared" si="6"/>
        <v>900</v>
      </c>
      <c r="E8" s="65">
        <f t="shared" si="2"/>
        <v>127.65957446808511</v>
      </c>
      <c r="F8" s="67">
        <f t="shared" si="6"/>
        <v>2500</v>
      </c>
      <c r="G8" s="67">
        <f t="shared" si="6"/>
        <v>3300</v>
      </c>
      <c r="H8" s="65">
        <f t="shared" si="3"/>
        <v>132</v>
      </c>
      <c r="I8" s="67">
        <f>I196</f>
        <v>900</v>
      </c>
      <c r="J8" s="67">
        <f>J196</f>
        <v>950</v>
      </c>
      <c r="K8" s="65">
        <f t="shared" si="4"/>
        <v>105.55555555555556</v>
      </c>
      <c r="L8" s="67">
        <f t="shared" si="6"/>
        <v>3500</v>
      </c>
      <c r="M8" s="65">
        <f>IF(G8=0,0,L8/G8*100)</f>
        <v>106.06060606060606</v>
      </c>
      <c r="N8" s="67">
        <f t="shared" si="6"/>
        <v>4200</v>
      </c>
      <c r="O8" s="65">
        <f t="shared" si="5"/>
        <v>120</v>
      </c>
      <c r="P8" s="67">
        <f t="shared" si="6"/>
        <v>5100</v>
      </c>
      <c r="Q8" s="65">
        <f t="shared" si="5"/>
        <v>121.42857142857142</v>
      </c>
      <c r="R8" s="67">
        <f>R196</f>
        <v>5500</v>
      </c>
      <c r="S8" s="65">
        <f>IF(P8=0,0,R8/P8*100)</f>
        <v>107.84313725490196</v>
      </c>
    </row>
    <row r="9" spans="1:19" s="60" customFormat="1" ht="22.5">
      <c r="A9" s="61" t="s">
        <v>54</v>
      </c>
      <c r="B9" s="67"/>
      <c r="C9" s="67"/>
      <c r="D9" s="67"/>
      <c r="E9" s="65">
        <f t="shared" si="2"/>
        <v>0</v>
      </c>
      <c r="F9" s="67"/>
      <c r="G9" s="67"/>
      <c r="H9" s="65">
        <f t="shared" si="3"/>
        <v>0</v>
      </c>
      <c r="I9" s="67"/>
      <c r="J9" s="67"/>
      <c r="K9" s="65">
        <f t="shared" si="4"/>
        <v>0</v>
      </c>
      <c r="L9" s="67"/>
      <c r="M9" s="65"/>
      <c r="N9" s="67"/>
      <c r="O9" s="65"/>
      <c r="P9" s="67"/>
      <c r="Q9" s="65"/>
      <c r="R9" s="67"/>
      <c r="S9" s="65"/>
    </row>
    <row r="10" spans="1:19" s="60" customFormat="1" ht="22.5">
      <c r="A10" s="61" t="s">
        <v>55</v>
      </c>
      <c r="B10" s="67">
        <f aca="true" t="shared" si="7" ref="B10:P10">B39+B105+B150+B184</f>
        <v>91600</v>
      </c>
      <c r="C10" s="67">
        <f t="shared" si="7"/>
        <v>23234</v>
      </c>
      <c r="D10" s="67">
        <f t="shared" si="7"/>
        <v>1500</v>
      </c>
      <c r="E10" s="65">
        <f t="shared" si="2"/>
        <v>6.456055780321942</v>
      </c>
      <c r="F10" s="67">
        <f t="shared" si="7"/>
        <v>46669</v>
      </c>
      <c r="G10" s="67">
        <f t="shared" si="7"/>
        <v>7800</v>
      </c>
      <c r="H10" s="65">
        <f t="shared" si="3"/>
        <v>16.713450041783627</v>
      </c>
      <c r="I10" s="67">
        <f>I39+I105+I150+I184</f>
        <v>1500</v>
      </c>
      <c r="J10" s="67">
        <f>J39+J105+J150+J184</f>
        <v>2000</v>
      </c>
      <c r="K10" s="65">
        <f t="shared" si="4"/>
        <v>133.33333333333331</v>
      </c>
      <c r="L10" s="67">
        <f t="shared" si="7"/>
        <v>8600</v>
      </c>
      <c r="M10" s="65">
        <f>IF(G10=0,0,L10/G10*100)</f>
        <v>110.25641025641026</v>
      </c>
      <c r="N10" s="67">
        <f t="shared" si="7"/>
        <v>9800</v>
      </c>
      <c r="O10" s="65">
        <f t="shared" si="5"/>
        <v>113.95348837209302</v>
      </c>
      <c r="P10" s="67">
        <f t="shared" si="7"/>
        <v>11400</v>
      </c>
      <c r="Q10" s="65">
        <f t="shared" si="5"/>
        <v>116.3265306122449</v>
      </c>
      <c r="R10" s="67">
        <f>R39+R105+R150+R184</f>
        <v>13000</v>
      </c>
      <c r="S10" s="65">
        <f>IF(P10=0,0,R10/P10*100)</f>
        <v>114.03508771929825</v>
      </c>
    </row>
    <row r="11" spans="1:19" ht="12.75">
      <c r="A11" s="39" t="s">
        <v>56</v>
      </c>
      <c r="B11" s="69"/>
      <c r="C11" s="69"/>
      <c r="D11" s="69"/>
      <c r="E11" s="65">
        <f t="shared" si="2"/>
        <v>0</v>
      </c>
      <c r="F11" s="69"/>
      <c r="G11" s="69"/>
      <c r="H11" s="65">
        <f t="shared" si="3"/>
        <v>0</v>
      </c>
      <c r="I11" s="69"/>
      <c r="J11" s="69"/>
      <c r="K11" s="65">
        <f t="shared" si="4"/>
        <v>0</v>
      </c>
      <c r="L11" s="69"/>
      <c r="M11" s="70"/>
      <c r="N11" s="69"/>
      <c r="O11" s="70"/>
      <c r="P11" s="69"/>
      <c r="Q11" s="70"/>
      <c r="R11" s="69"/>
      <c r="S11" s="70"/>
    </row>
    <row r="12" spans="1:19" s="77" customFormat="1" ht="22.5">
      <c r="A12" s="76" t="s">
        <v>57</v>
      </c>
      <c r="B12" s="71">
        <f>B40+B184</f>
        <v>82900</v>
      </c>
      <c r="C12" s="71">
        <f>C40+C184</f>
        <v>22034</v>
      </c>
      <c r="D12" s="71">
        <f>D40+D184</f>
        <v>0</v>
      </c>
      <c r="E12" s="72">
        <f t="shared" si="2"/>
        <v>0</v>
      </c>
      <c r="F12" s="71">
        <f>F40+F184</f>
        <v>41661</v>
      </c>
      <c r="G12" s="71">
        <f>G40+G184</f>
        <v>0</v>
      </c>
      <c r="H12" s="72">
        <f t="shared" si="3"/>
        <v>0</v>
      </c>
      <c r="I12" s="71">
        <f>I40+I184</f>
        <v>0</v>
      </c>
      <c r="J12" s="71">
        <f>J40+J184</f>
        <v>0</v>
      </c>
      <c r="K12" s="72">
        <f t="shared" si="4"/>
        <v>0</v>
      </c>
      <c r="L12" s="71">
        <f>L40+L184</f>
        <v>0</v>
      </c>
      <c r="M12" s="72">
        <f>IF(G12=0,0,L12/G12*100)</f>
        <v>0</v>
      </c>
      <c r="N12" s="71">
        <f>N40+N184</f>
        <v>0</v>
      </c>
      <c r="O12" s="72">
        <f t="shared" si="5"/>
        <v>0</v>
      </c>
      <c r="P12" s="71">
        <f>P40+P184</f>
        <v>0</v>
      </c>
      <c r="Q12" s="72">
        <f t="shared" si="5"/>
        <v>0</v>
      </c>
      <c r="R12" s="71">
        <f>R40+R184</f>
        <v>0</v>
      </c>
      <c r="S12" s="72">
        <f>IF(P12=0,0,R12/P12*100)</f>
        <v>0</v>
      </c>
    </row>
    <row r="13" spans="1:19" s="77" customFormat="1" ht="12.75">
      <c r="A13" s="76" t="s">
        <v>58</v>
      </c>
      <c r="B13" s="71"/>
      <c r="C13" s="71"/>
      <c r="D13" s="71"/>
      <c r="E13" s="72">
        <f t="shared" si="2"/>
        <v>0</v>
      </c>
      <c r="F13" s="71"/>
      <c r="G13" s="71"/>
      <c r="H13" s="72">
        <f t="shared" si="3"/>
        <v>0</v>
      </c>
      <c r="I13" s="71"/>
      <c r="J13" s="71"/>
      <c r="K13" s="72">
        <f t="shared" si="4"/>
        <v>0</v>
      </c>
      <c r="L13" s="71"/>
      <c r="M13" s="72">
        <f>IF(G13=0,0,L13/G13*100)</f>
        <v>0</v>
      </c>
      <c r="N13" s="71"/>
      <c r="O13" s="72">
        <f t="shared" si="5"/>
        <v>0</v>
      </c>
      <c r="P13" s="71"/>
      <c r="Q13" s="72">
        <f t="shared" si="5"/>
        <v>0</v>
      </c>
      <c r="R13" s="71"/>
      <c r="S13" s="72">
        <f>IF(P13=0,0,R13/P13*100)</f>
        <v>0</v>
      </c>
    </row>
    <row r="14" spans="1:19" s="77" customFormat="1" ht="22.5">
      <c r="A14" s="76" t="s">
        <v>59</v>
      </c>
      <c r="B14" s="71">
        <f>B151</f>
        <v>4600</v>
      </c>
      <c r="C14" s="71">
        <f>C151</f>
        <v>1200</v>
      </c>
      <c r="D14" s="71">
        <f>D151</f>
        <v>1500</v>
      </c>
      <c r="E14" s="72">
        <f t="shared" si="2"/>
        <v>125</v>
      </c>
      <c r="F14" s="71">
        <f>F151</f>
        <v>5008</v>
      </c>
      <c r="G14" s="71">
        <f>G151</f>
        <v>7800</v>
      </c>
      <c r="H14" s="72">
        <f t="shared" si="3"/>
        <v>155.75079872204475</v>
      </c>
      <c r="I14" s="71">
        <f>I151</f>
        <v>1500</v>
      </c>
      <c r="J14" s="71">
        <f>J151</f>
        <v>2000</v>
      </c>
      <c r="K14" s="72">
        <f t="shared" si="4"/>
        <v>133.33333333333331</v>
      </c>
      <c r="L14" s="71">
        <f>L151</f>
        <v>8600</v>
      </c>
      <c r="M14" s="72">
        <f>IF(G14=0,0,L14/G14*100)</f>
        <v>110.25641025641026</v>
      </c>
      <c r="N14" s="71">
        <f>N151</f>
        <v>9800</v>
      </c>
      <c r="O14" s="72">
        <f t="shared" si="5"/>
        <v>113.95348837209302</v>
      </c>
      <c r="P14" s="71">
        <f>P151</f>
        <v>11400</v>
      </c>
      <c r="Q14" s="72">
        <f t="shared" si="5"/>
        <v>116.3265306122449</v>
      </c>
      <c r="R14" s="71">
        <f>R151</f>
        <v>13000</v>
      </c>
      <c r="S14" s="72">
        <f>IF(P14=0,0,R14/P14*100)</f>
        <v>114.03508771929825</v>
      </c>
    </row>
    <row r="15" spans="1:19" s="77" customFormat="1" ht="22.5">
      <c r="A15" s="76" t="s">
        <v>60</v>
      </c>
      <c r="B15" s="71"/>
      <c r="C15" s="71"/>
      <c r="D15" s="71"/>
      <c r="E15" s="72">
        <f t="shared" si="2"/>
        <v>0</v>
      </c>
      <c r="F15" s="71"/>
      <c r="G15" s="71"/>
      <c r="H15" s="72">
        <f t="shared" si="3"/>
        <v>0</v>
      </c>
      <c r="I15" s="71"/>
      <c r="J15" s="71"/>
      <c r="K15" s="72">
        <f t="shared" si="4"/>
        <v>0</v>
      </c>
      <c r="L15" s="71"/>
      <c r="M15" s="72"/>
      <c r="N15" s="71"/>
      <c r="O15" s="72"/>
      <c r="P15" s="71"/>
      <c r="Q15" s="72"/>
      <c r="R15" s="71"/>
      <c r="S15" s="72"/>
    </row>
    <row r="16" spans="1:19" s="77" customFormat="1" ht="45">
      <c r="A16" s="76" t="s">
        <v>61</v>
      </c>
      <c r="B16" s="71"/>
      <c r="C16" s="71"/>
      <c r="D16" s="71"/>
      <c r="E16" s="72">
        <f t="shared" si="2"/>
        <v>0</v>
      </c>
      <c r="F16" s="71"/>
      <c r="G16" s="71"/>
      <c r="H16" s="72">
        <f t="shared" si="3"/>
        <v>0</v>
      </c>
      <c r="I16" s="71"/>
      <c r="J16" s="71"/>
      <c r="K16" s="72">
        <f t="shared" si="4"/>
        <v>0</v>
      </c>
      <c r="L16" s="71"/>
      <c r="M16" s="72"/>
      <c r="N16" s="71"/>
      <c r="O16" s="72"/>
      <c r="P16" s="71"/>
      <c r="Q16" s="72"/>
      <c r="R16" s="71"/>
      <c r="S16" s="72"/>
    </row>
    <row r="17" spans="1:19" s="77" customFormat="1" ht="12.75">
      <c r="A17" s="76" t="s">
        <v>165</v>
      </c>
      <c r="B17" s="71">
        <f>B106</f>
        <v>4100</v>
      </c>
      <c r="C17" s="71">
        <f>C106</f>
        <v>0</v>
      </c>
      <c r="D17" s="71">
        <f>D106</f>
        <v>0</v>
      </c>
      <c r="E17" s="72">
        <f t="shared" si="2"/>
        <v>0</v>
      </c>
      <c r="F17" s="71">
        <f>F106</f>
        <v>0</v>
      </c>
      <c r="G17" s="71">
        <f>G106</f>
        <v>0</v>
      </c>
      <c r="H17" s="72">
        <f t="shared" si="3"/>
        <v>0</v>
      </c>
      <c r="I17" s="71">
        <f>I106</f>
        <v>0</v>
      </c>
      <c r="J17" s="71">
        <f>J106</f>
        <v>0</v>
      </c>
      <c r="K17" s="72">
        <f t="shared" si="4"/>
        <v>0</v>
      </c>
      <c r="L17" s="71">
        <f>L106</f>
        <v>0</v>
      </c>
      <c r="M17" s="72">
        <f aca="true" t="shared" si="8" ref="M17:M23">IF(G17=0,0,L17/G17*100)</f>
        <v>0</v>
      </c>
      <c r="N17" s="71">
        <f>N106</f>
        <v>0</v>
      </c>
      <c r="O17" s="72">
        <f t="shared" si="5"/>
        <v>0</v>
      </c>
      <c r="P17" s="71">
        <f>P106</f>
        <v>0</v>
      </c>
      <c r="Q17" s="72">
        <f t="shared" si="5"/>
        <v>0</v>
      </c>
      <c r="R17" s="71">
        <f>R106</f>
        <v>0</v>
      </c>
      <c r="S17" s="72">
        <f aca="true" t="shared" si="9" ref="S17:S23">IF(P17=0,0,R17/P17*100)</f>
        <v>0</v>
      </c>
    </row>
    <row r="18" spans="1:19" s="77" customFormat="1" ht="12.75">
      <c r="A18" s="76" t="s">
        <v>166</v>
      </c>
      <c r="B18" s="71">
        <f>B108</f>
        <v>0</v>
      </c>
      <c r="C18" s="71">
        <f>C108</f>
        <v>0</v>
      </c>
      <c r="D18" s="71">
        <f>D108</f>
        <v>0</v>
      </c>
      <c r="E18" s="72">
        <f t="shared" si="2"/>
        <v>0</v>
      </c>
      <c r="F18" s="71">
        <f>F108</f>
        <v>0</v>
      </c>
      <c r="G18" s="71">
        <f>G108</f>
        <v>0</v>
      </c>
      <c r="H18" s="72">
        <f t="shared" si="3"/>
        <v>0</v>
      </c>
      <c r="I18" s="71">
        <f>I108</f>
        <v>0</v>
      </c>
      <c r="J18" s="71">
        <f>J108</f>
        <v>0</v>
      </c>
      <c r="K18" s="72">
        <f t="shared" si="4"/>
        <v>0</v>
      </c>
      <c r="L18" s="71">
        <f>L108</f>
        <v>0</v>
      </c>
      <c r="M18" s="72">
        <f t="shared" si="8"/>
        <v>0</v>
      </c>
      <c r="N18" s="71">
        <f>N108</f>
        <v>0</v>
      </c>
      <c r="O18" s="72">
        <f t="shared" si="5"/>
        <v>0</v>
      </c>
      <c r="P18" s="71">
        <f>P108</f>
        <v>0</v>
      </c>
      <c r="Q18" s="72">
        <f t="shared" si="5"/>
        <v>0</v>
      </c>
      <c r="R18" s="71">
        <f>R108</f>
        <v>0</v>
      </c>
      <c r="S18" s="72">
        <f t="shared" si="9"/>
        <v>0</v>
      </c>
    </row>
    <row r="19" spans="1:19" s="60" customFormat="1" ht="45">
      <c r="A19" s="61" t="s">
        <v>62</v>
      </c>
      <c r="B19" s="67">
        <f>B43+B110+B137+B147+B179+B77</f>
        <v>23826</v>
      </c>
      <c r="C19" s="67">
        <f>C43+C110+C137+C147+C179+C77</f>
        <v>10399</v>
      </c>
      <c r="D19" s="67">
        <f>D43+D110+D137+D147+D179+D77</f>
        <v>9748</v>
      </c>
      <c r="E19" s="65">
        <f t="shared" si="2"/>
        <v>93.73978267141071</v>
      </c>
      <c r="F19" s="67">
        <f>F43+F110+F137+F147+F179+F77</f>
        <v>25100</v>
      </c>
      <c r="G19" s="67">
        <f>G43+G110+G137+G147+G179+G77</f>
        <v>28000</v>
      </c>
      <c r="H19" s="65">
        <f t="shared" si="3"/>
        <v>111.55378486055776</v>
      </c>
      <c r="I19" s="67">
        <f>I43+I110+I137+I147+I179+I77</f>
        <v>9748</v>
      </c>
      <c r="J19" s="67">
        <f>J43+J110+J137+J147+J179+J77</f>
        <v>11620</v>
      </c>
      <c r="K19" s="65">
        <f t="shared" si="4"/>
        <v>119.20393926959376</v>
      </c>
      <c r="L19" s="67">
        <f>L43+L110+L137+L147+L179+L77</f>
        <v>31950</v>
      </c>
      <c r="M19" s="65">
        <f t="shared" si="8"/>
        <v>114.10714285714285</v>
      </c>
      <c r="N19" s="67">
        <f>N43+N110+N137+N147+N179+N77</f>
        <v>39150</v>
      </c>
      <c r="O19" s="65">
        <f t="shared" si="5"/>
        <v>122.53521126760563</v>
      </c>
      <c r="P19" s="67">
        <f>P43+P110+P137+P147+P179+P77</f>
        <v>48300</v>
      </c>
      <c r="Q19" s="65">
        <f t="shared" si="5"/>
        <v>123.37164750957854</v>
      </c>
      <c r="R19" s="67">
        <f>R43+R110+R137+R147+R179+R77</f>
        <v>59200</v>
      </c>
      <c r="S19" s="65">
        <f t="shared" si="9"/>
        <v>122.5672877846791</v>
      </c>
    </row>
    <row r="20" spans="1:19" s="60" customFormat="1" ht="12.75">
      <c r="A20" s="61" t="s">
        <v>39</v>
      </c>
      <c r="B20" s="67">
        <f>B126+B153</f>
        <v>17083</v>
      </c>
      <c r="C20" s="67">
        <f>C126+C153</f>
        <v>4100</v>
      </c>
      <c r="D20" s="67">
        <f>D126+D153</f>
        <v>4259</v>
      </c>
      <c r="E20" s="65">
        <f t="shared" si="2"/>
        <v>103.8780487804878</v>
      </c>
      <c r="F20" s="67">
        <f>F126+F153</f>
        <v>16100</v>
      </c>
      <c r="G20" s="67">
        <f>G126+G153</f>
        <v>18800</v>
      </c>
      <c r="H20" s="65">
        <f t="shared" si="3"/>
        <v>116.77018633540372</v>
      </c>
      <c r="I20" s="67">
        <f>I126+I153</f>
        <v>4259</v>
      </c>
      <c r="J20" s="67">
        <f>J126+J153</f>
        <v>220</v>
      </c>
      <c r="K20" s="65">
        <f t="shared" si="4"/>
        <v>5.165531814980042</v>
      </c>
      <c r="L20" s="67">
        <f>L126+L153</f>
        <v>22423</v>
      </c>
      <c r="M20" s="65">
        <f t="shared" si="8"/>
        <v>119.27127659574468</v>
      </c>
      <c r="N20" s="67">
        <f>N126+N153</f>
        <v>27363</v>
      </c>
      <c r="O20" s="65">
        <f t="shared" si="5"/>
        <v>122.03095036346608</v>
      </c>
      <c r="P20" s="67">
        <f>P126+P153</f>
        <v>34300</v>
      </c>
      <c r="Q20" s="65">
        <f t="shared" si="5"/>
        <v>125.3517523663341</v>
      </c>
      <c r="R20" s="67">
        <f>R126+R153</f>
        <v>43900</v>
      </c>
      <c r="S20" s="65">
        <f t="shared" si="9"/>
        <v>127.98833819241982</v>
      </c>
    </row>
    <row r="21" spans="1:19" s="60" customFormat="1" ht="67.5">
      <c r="A21" s="61" t="s">
        <v>63</v>
      </c>
      <c r="B21" s="67">
        <f>B54+B115+B73</f>
        <v>9598</v>
      </c>
      <c r="C21" s="67">
        <f>C54+C115+C73</f>
        <v>2498</v>
      </c>
      <c r="D21" s="67">
        <f>D54+D115+D73</f>
        <v>3200</v>
      </c>
      <c r="E21" s="65">
        <f t="shared" si="2"/>
        <v>128.10248198558847</v>
      </c>
      <c r="F21" s="67">
        <f>F54+F115+F73</f>
        <v>10019</v>
      </c>
      <c r="G21" s="67">
        <f>G54+G115+G73</f>
        <v>10600</v>
      </c>
      <c r="H21" s="65">
        <f t="shared" si="3"/>
        <v>105.79898193432477</v>
      </c>
      <c r="I21" s="67">
        <f>I54+I115+I73</f>
        <v>3200</v>
      </c>
      <c r="J21" s="67">
        <f>J54+J115+J73</f>
        <v>3200</v>
      </c>
      <c r="K21" s="65">
        <f t="shared" si="4"/>
        <v>100</v>
      </c>
      <c r="L21" s="67">
        <f>L54+L115+L73</f>
        <v>10600</v>
      </c>
      <c r="M21" s="65">
        <f t="shared" si="8"/>
        <v>100</v>
      </c>
      <c r="N21" s="67">
        <f>N54+N115+N73</f>
        <v>12300</v>
      </c>
      <c r="O21" s="65">
        <f t="shared" si="5"/>
        <v>116.03773584905662</v>
      </c>
      <c r="P21" s="67">
        <f>P54+P115+P73</f>
        <v>14800</v>
      </c>
      <c r="Q21" s="65">
        <f t="shared" si="5"/>
        <v>120.32520325203254</v>
      </c>
      <c r="R21" s="67">
        <f>R54+R115+R73</f>
        <v>17500</v>
      </c>
      <c r="S21" s="65">
        <f t="shared" si="9"/>
        <v>118.24324324324324</v>
      </c>
    </row>
    <row r="22" spans="1:19" s="60" customFormat="1" ht="12.75">
      <c r="A22" s="61" t="s">
        <v>64</v>
      </c>
      <c r="B22" s="67">
        <f>B49+B59+B118</f>
        <v>93400</v>
      </c>
      <c r="C22" s="67">
        <f>C49+C59+C118</f>
        <v>38900</v>
      </c>
      <c r="D22" s="67">
        <f>D49+D59+D118</f>
        <v>1800</v>
      </c>
      <c r="E22" s="65">
        <f t="shared" si="2"/>
        <v>4.627249357326478</v>
      </c>
      <c r="F22" s="67">
        <f>F49+F59+F118</f>
        <v>78750</v>
      </c>
      <c r="G22" s="67">
        <f>G49+G59+G118</f>
        <v>96278</v>
      </c>
      <c r="H22" s="65">
        <f t="shared" si="3"/>
        <v>122.25777777777778</v>
      </c>
      <c r="I22" s="67">
        <f>I49+I59+I118</f>
        <v>1800</v>
      </c>
      <c r="J22" s="67">
        <f>J49+J59+J118</f>
        <v>62000</v>
      </c>
      <c r="K22" s="65">
        <f t="shared" si="4"/>
        <v>3444.4444444444443</v>
      </c>
      <c r="L22" s="67">
        <f>L49+L59+L118</f>
        <v>107200</v>
      </c>
      <c r="M22" s="65">
        <f t="shared" si="8"/>
        <v>111.34423232721909</v>
      </c>
      <c r="N22" s="67">
        <f>N49+N59+N118</f>
        <v>108300</v>
      </c>
      <c r="O22" s="65">
        <f t="shared" si="5"/>
        <v>101.02611940298507</v>
      </c>
      <c r="P22" s="67">
        <f>P49+P59+P118</f>
        <v>109500</v>
      </c>
      <c r="Q22" s="65">
        <f t="shared" si="5"/>
        <v>101.10803324099722</v>
      </c>
      <c r="R22" s="67">
        <f>R49+R59+R118</f>
        <v>129500</v>
      </c>
      <c r="S22" s="65">
        <f t="shared" si="9"/>
        <v>118.2648401826484</v>
      </c>
    </row>
    <row r="23" spans="1:19" s="60" customFormat="1" ht="25.5">
      <c r="A23" s="63" t="s">
        <v>65</v>
      </c>
      <c r="B23" s="67">
        <f>B25+B26+B27</f>
        <v>97620.79999999999</v>
      </c>
      <c r="C23" s="67">
        <f>C25+C26+C27</f>
        <v>20091</v>
      </c>
      <c r="D23" s="67">
        <f>D25+D26+D27</f>
        <v>25571</v>
      </c>
      <c r="E23" s="65">
        <f t="shared" si="2"/>
        <v>127.27589467920959</v>
      </c>
      <c r="F23" s="67">
        <f>F25+F26+F27</f>
        <v>100398</v>
      </c>
      <c r="G23" s="67">
        <f>G25+G26+G27</f>
        <v>119577</v>
      </c>
      <c r="H23" s="65">
        <f t="shared" si="3"/>
        <v>119.10297017868882</v>
      </c>
      <c r="I23" s="67">
        <f>I25+I26+I27</f>
        <v>25571</v>
      </c>
      <c r="J23" s="67">
        <f>J25+J26+J27</f>
        <v>30645</v>
      </c>
      <c r="K23" s="65">
        <f t="shared" si="4"/>
        <v>119.842790661296</v>
      </c>
      <c r="L23" s="67">
        <f>L25+L26+L27</f>
        <v>138786</v>
      </c>
      <c r="M23" s="65">
        <f t="shared" si="8"/>
        <v>116.06412604430618</v>
      </c>
      <c r="N23" s="67">
        <f>N25+N26+N27</f>
        <v>163676</v>
      </c>
      <c r="O23" s="65">
        <f t="shared" si="5"/>
        <v>117.93408557059068</v>
      </c>
      <c r="P23" s="67">
        <f>P25+P26+P27</f>
        <v>216156</v>
      </c>
      <c r="Q23" s="65">
        <f t="shared" si="5"/>
        <v>132.06334465651653</v>
      </c>
      <c r="R23" s="67">
        <f>R25+R26+R27</f>
        <v>251952</v>
      </c>
      <c r="S23" s="65">
        <f t="shared" si="9"/>
        <v>116.56026203297618</v>
      </c>
    </row>
    <row r="24" spans="1:19" s="77" customFormat="1" ht="12.75">
      <c r="A24" s="76" t="s">
        <v>40</v>
      </c>
      <c r="B24" s="71"/>
      <c r="C24" s="71"/>
      <c r="D24" s="71"/>
      <c r="E24" s="72">
        <f t="shared" si="2"/>
        <v>0</v>
      </c>
      <c r="F24" s="71"/>
      <c r="G24" s="71"/>
      <c r="H24" s="72">
        <f t="shared" si="3"/>
        <v>0</v>
      </c>
      <c r="I24" s="71"/>
      <c r="J24" s="71"/>
      <c r="K24" s="72">
        <f t="shared" si="4"/>
        <v>0</v>
      </c>
      <c r="L24" s="71"/>
      <c r="M24" s="72"/>
      <c r="N24" s="71"/>
      <c r="O24" s="72"/>
      <c r="P24" s="71"/>
      <c r="Q24" s="72"/>
      <c r="R24" s="71"/>
      <c r="S24" s="72"/>
    </row>
    <row r="25" spans="1:19" s="77" customFormat="1" ht="12.75">
      <c r="A25" s="76" t="s">
        <v>66</v>
      </c>
      <c r="B25" s="71">
        <f>B45+B63+B69+B82+B88+B94+B99+B120+B129+B135+B145+B158+B165+B171+B181+B193+B201</f>
        <v>60993.799999999996</v>
      </c>
      <c r="C25" s="71">
        <f>C45+C63+C69+C82+C88+C94+C99+C120+C129+C135+C145+C158+C165+C171+C181+C193+C201</f>
        <v>11981</v>
      </c>
      <c r="D25" s="71">
        <f>D45+D63+D69+D82+D88+D94+D99+D120+D129+D135+D145+D158+D165+D171+D181+D193+D201</f>
        <v>15097</v>
      </c>
      <c r="E25" s="72">
        <f t="shared" si="2"/>
        <v>126.00784575578</v>
      </c>
      <c r="F25" s="71">
        <f>F45+F63+F69+F82+F88+F94+F99+F120+F129+F135+F145+F158+F165+F171+F181+F193+F201</f>
        <v>65246</v>
      </c>
      <c r="G25" s="71">
        <f>G45+G63+G69+G82+G88+G94+G99+G120+G129+G135+G145+G158+G165+G171+G181+G193+G201</f>
        <v>78060</v>
      </c>
      <c r="H25" s="72">
        <f t="shared" si="3"/>
        <v>119.6395181313797</v>
      </c>
      <c r="I25" s="71">
        <f>I45+I63+I69+I82+I88+I94+I99+I120+I129+I135+I145+I158+I165+I171+I181+I193+I201</f>
        <v>15097</v>
      </c>
      <c r="J25" s="71">
        <f>J45+J63+J69+J82+J88+J94+J99+J120+J129+J135+J145+J158+J165+J171+J181+J193+J201</f>
        <v>17285</v>
      </c>
      <c r="K25" s="72">
        <f t="shared" si="4"/>
        <v>114.49294561833476</v>
      </c>
      <c r="L25" s="71">
        <f>L45+L63+L69+L82+L88+L94+L99+L120+L129+L135+L145+L158+L165+L171+L181+L193+L201</f>
        <v>88820</v>
      </c>
      <c r="M25" s="72">
        <f aca="true" t="shared" si="10" ref="M25:M30">IF(G25=0,0,L25/G25*100)</f>
        <v>113.78426851140149</v>
      </c>
      <c r="N25" s="71">
        <f>N45+N63+N69+N82+N88+N94+N99+N120+N129+N135+N145+N158+N165+N171+N181+N193+N201</f>
        <v>110510</v>
      </c>
      <c r="O25" s="72">
        <f t="shared" si="5"/>
        <v>124.420175636118</v>
      </c>
      <c r="P25" s="71">
        <f>P45+P63+P69+P82+P88+P94+P99+P120+P129+P135+P145+P158+P165+P171+P181+P193+P201</f>
        <v>140990</v>
      </c>
      <c r="Q25" s="72">
        <f t="shared" si="5"/>
        <v>127.58121436974031</v>
      </c>
      <c r="R25" s="71">
        <f>R45+R63+R69+R82+R88+R94+R99+R120+R129+R135+R145+R158+R165+R171+R181+R193+R201</f>
        <v>163020</v>
      </c>
      <c r="S25" s="72">
        <f aca="true" t="shared" si="11" ref="S25:S30">IF(P25=0,0,R25/P25*100)</f>
        <v>115.62522164692533</v>
      </c>
    </row>
    <row r="26" spans="1:19" s="77" customFormat="1" ht="22.5">
      <c r="A26" s="78" t="s">
        <v>67</v>
      </c>
      <c r="B26" s="71">
        <f>B46+B122</f>
        <v>26612</v>
      </c>
      <c r="C26" s="71">
        <f>C46+C122</f>
        <v>5000</v>
      </c>
      <c r="D26" s="71">
        <f>D46+D122</f>
        <v>6800</v>
      </c>
      <c r="E26" s="72">
        <f t="shared" si="2"/>
        <v>136</v>
      </c>
      <c r="F26" s="71">
        <f>F46+F122</f>
        <v>27300</v>
      </c>
      <c r="G26" s="71">
        <f>G46+G122</f>
        <v>33000</v>
      </c>
      <c r="H26" s="72">
        <f t="shared" si="3"/>
        <v>120.87912087912088</v>
      </c>
      <c r="I26" s="71">
        <f>I46+I122</f>
        <v>6800</v>
      </c>
      <c r="J26" s="71">
        <f>J46+J122</f>
        <v>9000</v>
      </c>
      <c r="K26" s="72">
        <f t="shared" si="4"/>
        <v>132.35294117647058</v>
      </c>
      <c r="L26" s="71">
        <f>L46+L122</f>
        <v>40500</v>
      </c>
      <c r="M26" s="72">
        <f t="shared" si="10"/>
        <v>122.72727272727273</v>
      </c>
      <c r="N26" s="71">
        <f>N46+N122</f>
        <v>42900</v>
      </c>
      <c r="O26" s="72">
        <f t="shared" si="5"/>
        <v>105.92592592592594</v>
      </c>
      <c r="P26" s="71">
        <f>P46+P122</f>
        <v>63800</v>
      </c>
      <c r="Q26" s="72">
        <f t="shared" si="5"/>
        <v>148.71794871794873</v>
      </c>
      <c r="R26" s="71">
        <f>R46+R122</f>
        <v>75500</v>
      </c>
      <c r="S26" s="72">
        <f t="shared" si="11"/>
        <v>118.3385579937304</v>
      </c>
    </row>
    <row r="27" spans="1:19" s="77" customFormat="1" ht="22.5">
      <c r="A27" s="78" t="s">
        <v>68</v>
      </c>
      <c r="B27" s="71">
        <f>B47+B57+B64+B70+B75+B83+B89+B95+B100+B121+B130+B136+B146+B159+B166+B172+B182+B194+B200</f>
        <v>10015</v>
      </c>
      <c r="C27" s="71">
        <f>C47+C57+C64+C70+C75+C83+C89+C95+C100+C121+C130+C136+C146+C159+C166+C172+C182+C194+C200</f>
        <v>3110</v>
      </c>
      <c r="D27" s="71">
        <f>D47+D57+D64+D70+D75+D83+D89+D95+D100+D121+D130+D136+D146+D159+D166+D172+D182+D194+D200</f>
        <v>3674</v>
      </c>
      <c r="E27" s="72">
        <f t="shared" si="2"/>
        <v>118.13504823151126</v>
      </c>
      <c r="F27" s="71">
        <f>F47+F57+F64+F70+F75+F83+F89+F95+F100+F121+F130+F136+F146+F159+F166+F172+F182+F194+F200</f>
        <v>7852</v>
      </c>
      <c r="G27" s="71">
        <f>G47+G57+G64+G70+G75+G83+G89+G95+G100+G121+G130+G136+G146+G159+G166+G172+G182+G194+G200</f>
        <v>8517</v>
      </c>
      <c r="H27" s="72">
        <f t="shared" si="3"/>
        <v>108.46917982679571</v>
      </c>
      <c r="I27" s="71">
        <f>I47+I57+I64+I70+I75+I83+I89+I95+I100+I121+I130+I136+I146+I159+I166+I172+I182+I194+I200</f>
        <v>3674</v>
      </c>
      <c r="J27" s="71">
        <f>J47+J57+J64+J70+J75+J83+J89+J95+J100+J121+J130+J136+J146+J159+J166+J172+J182+J194+J200</f>
        <v>4360</v>
      </c>
      <c r="K27" s="72">
        <f t="shared" si="4"/>
        <v>118.67174741426238</v>
      </c>
      <c r="L27" s="71">
        <f>L47+L57+L64+L70+L75+L83+L89+L95+L100+L121+L130+L136+L146+L159+L166+L172+L182+L194+L200</f>
        <v>9466</v>
      </c>
      <c r="M27" s="72">
        <f t="shared" si="10"/>
        <v>111.14242104027238</v>
      </c>
      <c r="N27" s="71">
        <f>N47+N57+N64+N70+N75+N83+N89+N95+N100+N121+N130+N136+N146+N159+N166+N172+N182+N194+N200</f>
        <v>10266</v>
      </c>
      <c r="O27" s="72">
        <f t="shared" si="5"/>
        <v>108.4512993872808</v>
      </c>
      <c r="P27" s="71">
        <f>P47+P57+P64+P70+P75+P83+P89+P95+P100+P121+P130+P136+P146+P159+P166+P172+P182+P194+P200</f>
        <v>11366</v>
      </c>
      <c r="Q27" s="72">
        <f t="shared" si="5"/>
        <v>110.7149814923047</v>
      </c>
      <c r="R27" s="71">
        <f>R47+R57+R64+R70+R75+R83+R89+R95+R100+R121+R130+R136+R146+R159+R166+R172+R182+R194+R200</f>
        <v>13432</v>
      </c>
      <c r="S27" s="72">
        <f t="shared" si="11"/>
        <v>118.17701918001056</v>
      </c>
    </row>
    <row r="28" spans="1:19" s="60" customFormat="1" ht="12.75">
      <c r="A28" s="63" t="s">
        <v>41</v>
      </c>
      <c r="B28" s="67"/>
      <c r="C28" s="67"/>
      <c r="D28" s="67"/>
      <c r="E28" s="65"/>
      <c r="F28" s="67">
        <f>F112+F186+F29</f>
        <v>30000</v>
      </c>
      <c r="G28" s="67">
        <f>G112+G186+G29</f>
        <v>34710</v>
      </c>
      <c r="H28" s="65">
        <f t="shared" si="3"/>
        <v>115.7</v>
      </c>
      <c r="I28" s="67">
        <f>I112+I186+I29</f>
        <v>8852</v>
      </c>
      <c r="J28" s="67">
        <f>J112+J186+J29</f>
        <v>7618</v>
      </c>
      <c r="K28" s="65">
        <f t="shared" si="4"/>
        <v>86.05964753727972</v>
      </c>
      <c r="L28" s="67">
        <f>L112+L186+L29</f>
        <v>37815</v>
      </c>
      <c r="M28" s="65">
        <f t="shared" si="10"/>
        <v>108.94554883318928</v>
      </c>
      <c r="N28" s="67">
        <f>N112+N186+N29</f>
        <v>43802</v>
      </c>
      <c r="O28" s="65">
        <f t="shared" si="5"/>
        <v>115.83234166336109</v>
      </c>
      <c r="P28" s="67">
        <f>P112+P186+P29</f>
        <v>51830</v>
      </c>
      <c r="Q28" s="65">
        <f t="shared" si="5"/>
        <v>118.32793023149628</v>
      </c>
      <c r="R28" s="67">
        <f>R112+R186+R29</f>
        <v>58700</v>
      </c>
      <c r="S28" s="65">
        <f t="shared" si="11"/>
        <v>113.25487169592901</v>
      </c>
    </row>
    <row r="29" spans="1:19" s="60" customFormat="1" ht="24">
      <c r="A29" s="92" t="s">
        <v>193</v>
      </c>
      <c r="B29" s="67">
        <f>B48+B58+B65+B71+B76+B84+B90+B96+B101+B125+B131+B139+B149+B160+B167+B173+B183+B195+B199</f>
        <v>21626</v>
      </c>
      <c r="C29" s="67">
        <f>C48+C58+C65+C71+C76+C84+C90+C96+C101+C125+C131+C139+C149+C160+C167+C173+C183+C195+C199</f>
        <v>5815</v>
      </c>
      <c r="D29" s="67">
        <f>D48+D58+D65+D71+D76+D84+D90+D96+D101+D125+D131+D139+D149+D160+D167+D173+D183+D195+D199</f>
        <v>6610</v>
      </c>
      <c r="E29" s="65">
        <f t="shared" si="2"/>
        <v>113.67153912295787</v>
      </c>
      <c r="F29" s="67">
        <f>F48+F58+F65+F71+F76+F84+F90+F96+F101+F125+F131+F139+F149+F160+F167+F173+F183+F195+F199</f>
        <v>20200</v>
      </c>
      <c r="G29" s="67">
        <f>G48+G58+G65+G71+G76+G84+G90+G96+G101+G125+G131+G139+G149+G160+G167+G173+G183+G195+G199</f>
        <v>23510</v>
      </c>
      <c r="H29" s="65">
        <f t="shared" si="3"/>
        <v>116.38613861386138</v>
      </c>
      <c r="I29" s="67">
        <f>I48+I58+I65+I71+I76+I84+I90+I96+I101+I125+I131+I139+I149+I160+I167+I173+I183+I195+I199</f>
        <v>6610</v>
      </c>
      <c r="J29" s="67">
        <f>J48+J58+J65+J71+J76+J84+J90+J96+J101+J125+J131+J139+J149+J160+J167+J173+J183+J195+J199</f>
        <v>6276</v>
      </c>
      <c r="K29" s="65">
        <f t="shared" si="4"/>
        <v>94.94704992435703</v>
      </c>
      <c r="L29" s="67">
        <f>L48+L58+L65+L71+L76+L84+L90+L96+L101+L125+L131+L139+L149+L160+L167+L173+L183+L195+L199</f>
        <v>26795</v>
      </c>
      <c r="M29" s="65">
        <f t="shared" si="10"/>
        <v>113.9727775414717</v>
      </c>
      <c r="N29" s="67">
        <f>N48+N58+N65+N71+N76+N84+N90+N96+N101+N125+N131+N139+N149+N160+N167+N173+N183+N195+N199</f>
        <v>31922</v>
      </c>
      <c r="O29" s="65">
        <f t="shared" si="5"/>
        <v>119.13416682216831</v>
      </c>
      <c r="P29" s="67">
        <f>P48+P58+P65+P71+P76+P84+P90+P96+P101+P125+P131+P139+P149+P160+P167+P173+P183+P195+P199</f>
        <v>38630</v>
      </c>
      <c r="Q29" s="65">
        <f t="shared" si="5"/>
        <v>121.01372094480296</v>
      </c>
      <c r="R29" s="67">
        <f>R48+R58+R65+R71+R76+R84+R90+R96+R101+R125+R131+R139+R149+R160+R167+R173+R183+R195+R199</f>
        <v>44300</v>
      </c>
      <c r="S29" s="65">
        <f t="shared" si="11"/>
        <v>114.67771162309086</v>
      </c>
    </row>
    <row r="30" spans="1:19" s="60" customFormat="1" ht="12.75" hidden="1">
      <c r="A30" s="63" t="s">
        <v>41</v>
      </c>
      <c r="B30" s="67">
        <f>B112+B186</f>
        <v>14911</v>
      </c>
      <c r="C30" s="67">
        <f>C112+C186</f>
        <v>1992</v>
      </c>
      <c r="D30" s="67">
        <f>D112+D186</f>
        <v>2242</v>
      </c>
      <c r="E30" s="65">
        <f t="shared" si="2"/>
        <v>112.55020080321285</v>
      </c>
      <c r="F30" s="67">
        <f>F112+F186</f>
        <v>9800</v>
      </c>
      <c r="G30" s="67">
        <f>G112+G186</f>
        <v>11200</v>
      </c>
      <c r="H30" s="65">
        <f t="shared" si="3"/>
        <v>114.28571428571428</v>
      </c>
      <c r="I30" s="67">
        <f>I112+I186</f>
        <v>2242</v>
      </c>
      <c r="J30" s="67">
        <f>J112+J186</f>
        <v>1342</v>
      </c>
      <c r="K30" s="65">
        <f t="shared" si="4"/>
        <v>59.857270294380015</v>
      </c>
      <c r="L30" s="67">
        <f>L112+L186</f>
        <v>11020</v>
      </c>
      <c r="M30" s="65">
        <f t="shared" si="10"/>
        <v>98.39285714285714</v>
      </c>
      <c r="N30" s="67">
        <f>N112+N186</f>
        <v>11880</v>
      </c>
      <c r="O30" s="65">
        <f t="shared" si="5"/>
        <v>107.80399274047187</v>
      </c>
      <c r="P30" s="67">
        <f>P112+P186</f>
        <v>13200</v>
      </c>
      <c r="Q30" s="65">
        <f t="shared" si="5"/>
        <v>111.11111111111111</v>
      </c>
      <c r="R30" s="67">
        <f>R112+R186</f>
        <v>14400</v>
      </c>
      <c r="S30" s="65">
        <f t="shared" si="11"/>
        <v>109.09090909090908</v>
      </c>
    </row>
    <row r="31" spans="1:19" ht="12.75">
      <c r="A31" s="42"/>
      <c r="B31" s="69"/>
      <c r="C31" s="69"/>
      <c r="D31" s="69"/>
      <c r="E31" s="65">
        <f t="shared" si="2"/>
        <v>0</v>
      </c>
      <c r="F31" s="69"/>
      <c r="G31" s="69"/>
      <c r="H31" s="65">
        <f t="shared" si="3"/>
        <v>0</v>
      </c>
      <c r="I31" s="69"/>
      <c r="J31" s="90"/>
      <c r="K31" s="65"/>
      <c r="L31" s="69"/>
      <c r="M31" s="70"/>
      <c r="N31" s="69"/>
      <c r="O31" s="70"/>
      <c r="P31" s="69"/>
      <c r="Q31" s="70"/>
      <c r="R31" s="69"/>
      <c r="S31" s="70"/>
    </row>
    <row r="32" spans="1:19" ht="12.75">
      <c r="A32" s="36" t="s">
        <v>42</v>
      </c>
      <c r="B32" s="69"/>
      <c r="C32" s="69"/>
      <c r="D32" s="69"/>
      <c r="E32" s="65">
        <f t="shared" si="2"/>
        <v>0</v>
      </c>
      <c r="F32" s="69"/>
      <c r="G32" s="69"/>
      <c r="H32" s="65">
        <f t="shared" si="3"/>
        <v>0</v>
      </c>
      <c r="I32" s="69"/>
      <c r="J32" s="69"/>
      <c r="K32" s="65">
        <f t="shared" si="4"/>
        <v>0</v>
      </c>
      <c r="L32" s="69"/>
      <c r="M32" s="70"/>
      <c r="N32" s="69"/>
      <c r="O32" s="70"/>
      <c r="P32" s="69"/>
      <c r="Q32" s="70"/>
      <c r="R32" s="69"/>
      <c r="S32" s="70"/>
    </row>
    <row r="33" spans="1:19" ht="12.75">
      <c r="A33" s="43" t="s">
        <v>37</v>
      </c>
      <c r="B33" s="69"/>
      <c r="C33" s="69"/>
      <c r="D33" s="69"/>
      <c r="E33" s="65">
        <f t="shared" si="2"/>
        <v>0</v>
      </c>
      <c r="F33" s="69"/>
      <c r="G33" s="69"/>
      <c r="H33" s="65">
        <f t="shared" si="3"/>
        <v>0</v>
      </c>
      <c r="I33" s="69"/>
      <c r="J33" s="69"/>
      <c r="K33" s="65">
        <f t="shared" si="4"/>
        <v>0</v>
      </c>
      <c r="L33" s="69"/>
      <c r="M33" s="70"/>
      <c r="N33" s="69"/>
      <c r="O33" s="70"/>
      <c r="P33" s="69"/>
      <c r="Q33" s="70"/>
      <c r="R33" s="69"/>
      <c r="S33" s="70"/>
    </row>
    <row r="34" spans="1:19" ht="12.75">
      <c r="A34" s="36" t="s">
        <v>50</v>
      </c>
      <c r="B34" s="69"/>
      <c r="C34" s="69"/>
      <c r="D34" s="69"/>
      <c r="E34" s="65">
        <f t="shared" si="2"/>
        <v>0</v>
      </c>
      <c r="F34" s="69"/>
      <c r="G34" s="69"/>
      <c r="H34" s="65">
        <f t="shared" si="3"/>
        <v>0</v>
      </c>
      <c r="I34" s="69"/>
      <c r="J34" s="69"/>
      <c r="K34" s="65">
        <f t="shared" si="4"/>
        <v>0</v>
      </c>
      <c r="L34" s="69"/>
      <c r="M34" s="70"/>
      <c r="N34" s="69"/>
      <c r="O34" s="70"/>
      <c r="P34" s="69"/>
      <c r="Q34" s="70"/>
      <c r="R34" s="69"/>
      <c r="S34" s="70"/>
    </row>
    <row r="35" spans="1:19" s="60" customFormat="1" ht="12.75">
      <c r="A35" s="62" t="s">
        <v>79</v>
      </c>
      <c r="B35" s="67">
        <f>B36+B39+B43+B45+B46+B47+B48+B49</f>
        <v>165210.3</v>
      </c>
      <c r="C35" s="67">
        <f>C36+C39+C43+C45+C46+C47+C48+C49</f>
        <v>48014</v>
      </c>
      <c r="D35" s="67">
        <f>D36+D39+D43+D45+D46+D47+D48+D49</f>
        <v>9667</v>
      </c>
      <c r="E35" s="65">
        <f t="shared" si="2"/>
        <v>20.133711000958055</v>
      </c>
      <c r="F35" s="67">
        <f>F36+F39+F43+F45+F46+F47+F48+F49</f>
        <v>149511</v>
      </c>
      <c r="G35" s="67">
        <f>G36+G39+G43+G45+G46+G47+G48+G49</f>
        <v>150178</v>
      </c>
      <c r="H35" s="65">
        <f t="shared" si="3"/>
        <v>100.44612102119576</v>
      </c>
      <c r="I35" s="67">
        <f>I36+I39+I43+I45+I46+I47+I48+I49</f>
        <v>9667</v>
      </c>
      <c r="J35" s="67">
        <f>J36+J39+J43+J45+J46+J47+J48+J49</f>
        <v>71903</v>
      </c>
      <c r="K35" s="65">
        <f t="shared" si="4"/>
        <v>743.7984897072515</v>
      </c>
      <c r="L35" s="67">
        <f>L36+L39+L43+L45+L46+L47+L48+L49</f>
        <v>163950</v>
      </c>
      <c r="M35" s="65">
        <f aca="true" t="shared" si="12" ref="M35:M66">IF(G35=0,0,L35/G35*100)</f>
        <v>109.17045106473651</v>
      </c>
      <c r="N35" s="67">
        <f>N36+N39+N43+N45+N46+N47+N48+N49</f>
        <v>168900</v>
      </c>
      <c r="O35" s="65">
        <f t="shared" si="5"/>
        <v>103.0192131747484</v>
      </c>
      <c r="P35" s="67">
        <f>P36+P39+P43+P45+P46+P47+P48+P49</f>
        <v>175050</v>
      </c>
      <c r="Q35" s="65">
        <f t="shared" si="5"/>
        <v>103.64120781527531</v>
      </c>
      <c r="R35" s="67">
        <f>R36+R39+R43+R45+R46+R47+R48+R49</f>
        <v>198950</v>
      </c>
      <c r="S35" s="65">
        <f aca="true" t="shared" si="13" ref="S35:S98">IF(P35=0,0,R35/P35*100)</f>
        <v>113.65324193087689</v>
      </c>
    </row>
    <row r="36" spans="1:19" s="77" customFormat="1" ht="12.75">
      <c r="A36" s="79" t="s">
        <v>80</v>
      </c>
      <c r="B36" s="71">
        <f>B37+B38</f>
        <v>40721</v>
      </c>
      <c r="C36" s="71">
        <f>C37+C38</f>
        <v>4765</v>
      </c>
      <c r="D36" s="71">
        <f>D37+D38</f>
        <v>3351</v>
      </c>
      <c r="E36" s="72">
        <f t="shared" si="2"/>
        <v>70.32528856243442</v>
      </c>
      <c r="F36" s="71">
        <f>F37+F38</f>
        <v>41000</v>
      </c>
      <c r="G36" s="71">
        <f>G37+G38</f>
        <v>42000</v>
      </c>
      <c r="H36" s="72">
        <f t="shared" si="3"/>
        <v>102.4390243902439</v>
      </c>
      <c r="I36" s="71">
        <f>I37+I38</f>
        <v>3351</v>
      </c>
      <c r="J36" s="71">
        <f>J37+J38</f>
        <v>3823</v>
      </c>
      <c r="K36" s="72">
        <f t="shared" si="4"/>
        <v>114.0853476574157</v>
      </c>
      <c r="L36" s="71">
        <f>L37+L38</f>
        <v>41500</v>
      </c>
      <c r="M36" s="72">
        <f t="shared" si="12"/>
        <v>98.80952380952381</v>
      </c>
      <c r="N36" s="71">
        <f>N37+N38</f>
        <v>41500</v>
      </c>
      <c r="O36" s="72">
        <f t="shared" si="5"/>
        <v>100</v>
      </c>
      <c r="P36" s="71">
        <f>P37+P38</f>
        <v>41500</v>
      </c>
      <c r="Q36" s="72">
        <f t="shared" si="5"/>
        <v>100</v>
      </c>
      <c r="R36" s="71">
        <f>R37+R38</f>
        <v>42500</v>
      </c>
      <c r="S36" s="72">
        <f t="shared" si="13"/>
        <v>102.40963855421687</v>
      </c>
    </row>
    <row r="37" spans="1:19" s="77" customFormat="1" ht="12.75">
      <c r="A37" s="80" t="s">
        <v>81</v>
      </c>
      <c r="B37" s="73"/>
      <c r="C37" s="73"/>
      <c r="D37" s="73"/>
      <c r="E37" s="72">
        <f t="shared" si="2"/>
        <v>0</v>
      </c>
      <c r="F37" s="73"/>
      <c r="G37" s="73"/>
      <c r="H37" s="72">
        <f t="shared" si="3"/>
        <v>0</v>
      </c>
      <c r="I37" s="73"/>
      <c r="J37" s="73"/>
      <c r="K37" s="72">
        <f t="shared" si="4"/>
        <v>0</v>
      </c>
      <c r="L37" s="73"/>
      <c r="M37" s="72">
        <f t="shared" si="12"/>
        <v>0</v>
      </c>
      <c r="N37" s="74"/>
      <c r="O37" s="72">
        <f t="shared" si="5"/>
        <v>0</v>
      </c>
      <c r="P37" s="74"/>
      <c r="Q37" s="72">
        <f t="shared" si="5"/>
        <v>0</v>
      </c>
      <c r="R37" s="74"/>
      <c r="S37" s="72">
        <f t="shared" si="13"/>
        <v>0</v>
      </c>
    </row>
    <row r="38" spans="1:19" s="77" customFormat="1" ht="12.75">
      <c r="A38" s="73" t="s">
        <v>82</v>
      </c>
      <c r="B38" s="73">
        <v>40721</v>
      </c>
      <c r="C38" s="73">
        <v>4765</v>
      </c>
      <c r="D38" s="73">
        <v>3351</v>
      </c>
      <c r="E38" s="72">
        <f t="shared" si="2"/>
        <v>70.32528856243442</v>
      </c>
      <c r="F38" s="73">
        <v>41000</v>
      </c>
      <c r="G38" s="73">
        <v>42000</v>
      </c>
      <c r="H38" s="72">
        <f t="shared" si="3"/>
        <v>102.4390243902439</v>
      </c>
      <c r="I38" s="73">
        <v>3351</v>
      </c>
      <c r="J38" s="73">
        <v>3823</v>
      </c>
      <c r="K38" s="72">
        <f t="shared" si="4"/>
        <v>114.0853476574157</v>
      </c>
      <c r="L38" s="73">
        <v>41500</v>
      </c>
      <c r="M38" s="72">
        <f t="shared" si="12"/>
        <v>98.80952380952381</v>
      </c>
      <c r="N38" s="74">
        <v>41500</v>
      </c>
      <c r="O38" s="72">
        <f t="shared" si="5"/>
        <v>100</v>
      </c>
      <c r="P38" s="74">
        <v>41500</v>
      </c>
      <c r="Q38" s="72">
        <f t="shared" si="5"/>
        <v>100</v>
      </c>
      <c r="R38" s="74">
        <v>42500</v>
      </c>
      <c r="S38" s="72">
        <f t="shared" si="13"/>
        <v>102.40963855421687</v>
      </c>
    </row>
    <row r="39" spans="1:19" s="77" customFormat="1" ht="12.75">
      <c r="A39" s="81" t="s">
        <v>83</v>
      </c>
      <c r="B39" s="71">
        <f aca="true" t="shared" si="14" ref="B39:R39">B40</f>
        <v>22900</v>
      </c>
      <c r="C39" s="71">
        <f t="shared" si="14"/>
        <v>0</v>
      </c>
      <c r="D39" s="71">
        <f t="shared" si="14"/>
        <v>0</v>
      </c>
      <c r="E39" s="72">
        <f t="shared" si="2"/>
        <v>0</v>
      </c>
      <c r="F39" s="71">
        <f t="shared" si="14"/>
        <v>19627</v>
      </c>
      <c r="G39" s="71">
        <f t="shared" si="14"/>
        <v>0</v>
      </c>
      <c r="H39" s="72">
        <f t="shared" si="3"/>
        <v>0</v>
      </c>
      <c r="I39" s="71">
        <f>I40</f>
        <v>0</v>
      </c>
      <c r="J39" s="71">
        <f>J40</f>
        <v>0</v>
      </c>
      <c r="K39" s="72">
        <f t="shared" si="4"/>
        <v>0</v>
      </c>
      <c r="L39" s="71">
        <f t="shared" si="14"/>
        <v>0</v>
      </c>
      <c r="M39" s="72">
        <f t="shared" si="12"/>
        <v>0</v>
      </c>
      <c r="N39" s="71">
        <f t="shared" si="14"/>
        <v>0</v>
      </c>
      <c r="O39" s="72">
        <f t="shared" si="5"/>
        <v>0</v>
      </c>
      <c r="P39" s="71">
        <f t="shared" si="14"/>
        <v>0</v>
      </c>
      <c r="Q39" s="72">
        <f t="shared" si="5"/>
        <v>0</v>
      </c>
      <c r="R39" s="71">
        <f t="shared" si="14"/>
        <v>0</v>
      </c>
      <c r="S39" s="72">
        <f t="shared" si="13"/>
        <v>0</v>
      </c>
    </row>
    <row r="40" spans="1:19" s="77" customFormat="1" ht="12.75">
      <c r="A40" s="82" t="s">
        <v>84</v>
      </c>
      <c r="B40" s="71">
        <f>B41+B42</f>
        <v>22900</v>
      </c>
      <c r="C40" s="71">
        <f>C41+C42</f>
        <v>0</v>
      </c>
      <c r="D40" s="71">
        <f>D41+D42</f>
        <v>0</v>
      </c>
      <c r="E40" s="72">
        <f t="shared" si="2"/>
        <v>0</v>
      </c>
      <c r="F40" s="71">
        <f>F41+F42</f>
        <v>19627</v>
      </c>
      <c r="G40" s="71">
        <f>G41+G42</f>
        <v>0</v>
      </c>
      <c r="H40" s="72">
        <f t="shared" si="3"/>
        <v>0</v>
      </c>
      <c r="I40" s="71">
        <f>I41+I42</f>
        <v>0</v>
      </c>
      <c r="J40" s="71">
        <f>J41+J42</f>
        <v>0</v>
      </c>
      <c r="K40" s="72">
        <f t="shared" si="4"/>
        <v>0</v>
      </c>
      <c r="L40" s="71">
        <f>L41+L42</f>
        <v>0</v>
      </c>
      <c r="M40" s="72">
        <f t="shared" si="12"/>
        <v>0</v>
      </c>
      <c r="N40" s="71">
        <f>N41+N42</f>
        <v>0</v>
      </c>
      <c r="O40" s="72">
        <f t="shared" si="5"/>
        <v>0</v>
      </c>
      <c r="P40" s="71">
        <f>P41+P42</f>
        <v>0</v>
      </c>
      <c r="Q40" s="72">
        <f t="shared" si="5"/>
        <v>0</v>
      </c>
      <c r="R40" s="71">
        <f>R41+R42</f>
        <v>0</v>
      </c>
      <c r="S40" s="72">
        <f t="shared" si="13"/>
        <v>0</v>
      </c>
    </row>
    <row r="41" spans="1:19" s="77" customFormat="1" ht="12.75">
      <c r="A41" s="74" t="s">
        <v>85</v>
      </c>
      <c r="B41" s="73">
        <v>22900</v>
      </c>
      <c r="C41" s="73"/>
      <c r="D41" s="73"/>
      <c r="E41" s="72">
        <f t="shared" si="2"/>
        <v>0</v>
      </c>
      <c r="F41" s="73"/>
      <c r="G41" s="73"/>
      <c r="H41" s="72">
        <f t="shared" si="3"/>
        <v>0</v>
      </c>
      <c r="I41" s="73"/>
      <c r="J41" s="73"/>
      <c r="K41" s="72">
        <f t="shared" si="4"/>
        <v>0</v>
      </c>
      <c r="L41" s="74"/>
      <c r="M41" s="72">
        <f t="shared" si="12"/>
        <v>0</v>
      </c>
      <c r="N41" s="74"/>
      <c r="O41" s="72">
        <f t="shared" si="5"/>
        <v>0</v>
      </c>
      <c r="P41" s="74"/>
      <c r="Q41" s="72">
        <f t="shared" si="5"/>
        <v>0</v>
      </c>
      <c r="R41" s="74"/>
      <c r="S41" s="72">
        <f t="shared" si="13"/>
        <v>0</v>
      </c>
    </row>
    <row r="42" spans="1:19" s="77" customFormat="1" ht="12.75">
      <c r="A42" s="74" t="s">
        <v>163</v>
      </c>
      <c r="B42" s="73"/>
      <c r="C42" s="73"/>
      <c r="D42" s="73"/>
      <c r="E42" s="72">
        <f t="shared" si="2"/>
        <v>0</v>
      </c>
      <c r="F42" s="73">
        <v>19627</v>
      </c>
      <c r="G42" s="73"/>
      <c r="H42" s="72">
        <f t="shared" si="3"/>
        <v>0</v>
      </c>
      <c r="I42" s="73"/>
      <c r="J42" s="73">
        <v>0</v>
      </c>
      <c r="K42" s="72">
        <f t="shared" si="4"/>
        <v>0</v>
      </c>
      <c r="L42" s="74"/>
      <c r="M42" s="72">
        <f t="shared" si="12"/>
        <v>0</v>
      </c>
      <c r="N42" s="74"/>
      <c r="O42" s="72">
        <f t="shared" si="5"/>
        <v>0</v>
      </c>
      <c r="P42" s="74"/>
      <c r="Q42" s="72">
        <f t="shared" si="5"/>
        <v>0</v>
      </c>
      <c r="R42" s="74"/>
      <c r="S42" s="72">
        <f t="shared" si="13"/>
        <v>0</v>
      </c>
    </row>
    <row r="43" spans="1:19" s="77" customFormat="1" ht="12.75">
      <c r="A43" s="79" t="s">
        <v>86</v>
      </c>
      <c r="B43" s="71">
        <f aca="true" t="shared" si="15" ref="B43:R43">B44</f>
        <v>7500</v>
      </c>
      <c r="C43" s="71">
        <f t="shared" si="15"/>
        <v>3100</v>
      </c>
      <c r="D43" s="71">
        <f t="shared" si="15"/>
        <v>2250</v>
      </c>
      <c r="E43" s="72">
        <f t="shared" si="2"/>
        <v>72.58064516129032</v>
      </c>
      <c r="F43" s="71">
        <f t="shared" si="15"/>
        <v>7500</v>
      </c>
      <c r="G43" s="71">
        <f t="shared" si="15"/>
        <v>7800</v>
      </c>
      <c r="H43" s="72">
        <f t="shared" si="3"/>
        <v>104</v>
      </c>
      <c r="I43" s="71">
        <f>I44</f>
        <v>2250</v>
      </c>
      <c r="J43" s="71">
        <f>J44</f>
        <v>3200</v>
      </c>
      <c r="K43" s="72">
        <f t="shared" si="4"/>
        <v>142.22222222222223</v>
      </c>
      <c r="L43" s="71">
        <f t="shared" si="15"/>
        <v>8200</v>
      </c>
      <c r="M43" s="72">
        <f t="shared" si="12"/>
        <v>105.12820512820514</v>
      </c>
      <c r="N43" s="71">
        <f t="shared" si="15"/>
        <v>9500</v>
      </c>
      <c r="O43" s="72">
        <f t="shared" si="5"/>
        <v>115.85365853658536</v>
      </c>
      <c r="P43" s="71">
        <f t="shared" si="15"/>
        <v>11000</v>
      </c>
      <c r="Q43" s="72">
        <f t="shared" si="5"/>
        <v>115.78947368421053</v>
      </c>
      <c r="R43" s="71">
        <f t="shared" si="15"/>
        <v>13000</v>
      </c>
      <c r="S43" s="72">
        <f t="shared" si="13"/>
        <v>118.18181818181819</v>
      </c>
    </row>
    <row r="44" spans="1:19" s="77" customFormat="1" ht="12.75">
      <c r="A44" s="80" t="s">
        <v>87</v>
      </c>
      <c r="B44" s="73">
        <v>7500</v>
      </c>
      <c r="C44" s="73">
        <v>3100</v>
      </c>
      <c r="D44" s="73">
        <v>2250</v>
      </c>
      <c r="E44" s="72">
        <f t="shared" si="2"/>
        <v>72.58064516129032</v>
      </c>
      <c r="F44" s="73">
        <v>7500</v>
      </c>
      <c r="G44" s="73">
        <v>7800</v>
      </c>
      <c r="H44" s="72">
        <f t="shared" si="3"/>
        <v>104</v>
      </c>
      <c r="I44" s="73">
        <v>2250</v>
      </c>
      <c r="J44" s="73">
        <v>3200</v>
      </c>
      <c r="K44" s="72">
        <f t="shared" si="4"/>
        <v>142.22222222222223</v>
      </c>
      <c r="L44" s="74">
        <v>8200</v>
      </c>
      <c r="M44" s="72">
        <f t="shared" si="12"/>
        <v>105.12820512820514</v>
      </c>
      <c r="N44" s="74">
        <v>9500</v>
      </c>
      <c r="O44" s="72">
        <f t="shared" si="5"/>
        <v>115.85365853658536</v>
      </c>
      <c r="P44" s="74">
        <v>11000</v>
      </c>
      <c r="Q44" s="72">
        <f t="shared" si="5"/>
        <v>115.78947368421053</v>
      </c>
      <c r="R44" s="74">
        <v>13000</v>
      </c>
      <c r="S44" s="72">
        <f t="shared" si="13"/>
        <v>118.18181818181819</v>
      </c>
    </row>
    <row r="45" spans="1:19" s="77" customFormat="1" ht="12.75">
      <c r="A45" s="83" t="s">
        <v>88</v>
      </c>
      <c r="B45" s="73">
        <v>5707.3</v>
      </c>
      <c r="C45" s="73">
        <v>2001</v>
      </c>
      <c r="D45" s="73">
        <v>3300</v>
      </c>
      <c r="E45" s="72">
        <f t="shared" si="2"/>
        <v>164.9175412293853</v>
      </c>
      <c r="F45" s="73">
        <v>7200</v>
      </c>
      <c r="G45" s="73">
        <v>8800</v>
      </c>
      <c r="H45" s="72">
        <f t="shared" si="3"/>
        <v>122.22222222222223</v>
      </c>
      <c r="I45" s="73">
        <v>3300</v>
      </c>
      <c r="J45" s="73">
        <v>4000</v>
      </c>
      <c r="K45" s="72">
        <f t="shared" si="4"/>
        <v>121.21212121212122</v>
      </c>
      <c r="L45" s="74">
        <v>11300</v>
      </c>
      <c r="M45" s="72">
        <f t="shared" si="12"/>
        <v>128.4090909090909</v>
      </c>
      <c r="N45" s="74">
        <v>14600</v>
      </c>
      <c r="O45" s="72">
        <f t="shared" si="5"/>
        <v>129.20353982300884</v>
      </c>
      <c r="P45" s="74">
        <v>19000</v>
      </c>
      <c r="Q45" s="72">
        <f t="shared" si="5"/>
        <v>130.13698630136986</v>
      </c>
      <c r="R45" s="74">
        <v>20500</v>
      </c>
      <c r="S45" s="72">
        <f t="shared" si="13"/>
        <v>107.89473684210526</v>
      </c>
    </row>
    <row r="46" spans="1:19" s="77" customFormat="1" ht="12.75">
      <c r="A46" s="83" t="s">
        <v>89</v>
      </c>
      <c r="B46" s="73"/>
      <c r="C46" s="73"/>
      <c r="D46" s="73"/>
      <c r="E46" s="72">
        <f t="shared" si="2"/>
        <v>0</v>
      </c>
      <c r="F46" s="73"/>
      <c r="G46" s="73"/>
      <c r="H46" s="72">
        <f t="shared" si="3"/>
        <v>0</v>
      </c>
      <c r="I46" s="73"/>
      <c r="J46" s="73"/>
      <c r="K46" s="72">
        <f t="shared" si="4"/>
        <v>0</v>
      </c>
      <c r="L46" s="74"/>
      <c r="M46" s="72">
        <f t="shared" si="12"/>
        <v>0</v>
      </c>
      <c r="N46" s="74"/>
      <c r="O46" s="72">
        <f t="shared" si="5"/>
        <v>0</v>
      </c>
      <c r="P46" s="74"/>
      <c r="Q46" s="72">
        <f t="shared" si="5"/>
        <v>0</v>
      </c>
      <c r="R46" s="74"/>
      <c r="S46" s="72">
        <f t="shared" si="13"/>
        <v>0</v>
      </c>
    </row>
    <row r="47" spans="1:19" s="77" customFormat="1" ht="12.75">
      <c r="A47" s="84" t="s">
        <v>90</v>
      </c>
      <c r="B47" s="73">
        <v>792</v>
      </c>
      <c r="C47" s="73">
        <v>499</v>
      </c>
      <c r="D47" s="73">
        <v>360</v>
      </c>
      <c r="E47" s="72">
        <f t="shared" si="2"/>
        <v>72.14428857715431</v>
      </c>
      <c r="F47" s="73">
        <v>882</v>
      </c>
      <c r="G47" s="73">
        <v>900</v>
      </c>
      <c r="H47" s="72">
        <f t="shared" si="3"/>
        <v>102.04081632653062</v>
      </c>
      <c r="I47" s="73">
        <v>360</v>
      </c>
      <c r="J47" s="73">
        <v>400</v>
      </c>
      <c r="K47" s="72">
        <f t="shared" si="4"/>
        <v>111.11111111111111</v>
      </c>
      <c r="L47" s="74">
        <v>900</v>
      </c>
      <c r="M47" s="72">
        <f t="shared" si="12"/>
        <v>100</v>
      </c>
      <c r="N47" s="74">
        <v>950</v>
      </c>
      <c r="O47" s="72">
        <f t="shared" si="5"/>
        <v>105.55555555555556</v>
      </c>
      <c r="P47" s="74">
        <v>1000</v>
      </c>
      <c r="Q47" s="72">
        <f t="shared" si="5"/>
        <v>105.26315789473684</v>
      </c>
      <c r="R47" s="74">
        <v>1100</v>
      </c>
      <c r="S47" s="72">
        <f t="shared" si="13"/>
        <v>110.00000000000001</v>
      </c>
    </row>
    <row r="48" spans="1:19" s="77" customFormat="1" ht="12.75">
      <c r="A48" s="82" t="s">
        <v>91</v>
      </c>
      <c r="B48" s="73">
        <v>1590</v>
      </c>
      <c r="C48" s="73">
        <v>349</v>
      </c>
      <c r="D48" s="73">
        <v>406</v>
      </c>
      <c r="E48" s="72">
        <f t="shared" si="2"/>
        <v>116.3323782234957</v>
      </c>
      <c r="F48" s="73">
        <v>1302</v>
      </c>
      <c r="G48" s="73">
        <v>1550</v>
      </c>
      <c r="H48" s="72">
        <f t="shared" si="3"/>
        <v>119.04761904761905</v>
      </c>
      <c r="I48" s="73">
        <v>406</v>
      </c>
      <c r="J48" s="73">
        <v>480</v>
      </c>
      <c r="K48" s="72">
        <f t="shared" si="4"/>
        <v>118.22660098522168</v>
      </c>
      <c r="L48" s="74">
        <v>1850</v>
      </c>
      <c r="M48" s="72">
        <f t="shared" si="12"/>
        <v>119.35483870967742</v>
      </c>
      <c r="N48" s="74">
        <v>1850</v>
      </c>
      <c r="O48" s="72">
        <f t="shared" si="5"/>
        <v>100</v>
      </c>
      <c r="P48" s="74">
        <v>1850</v>
      </c>
      <c r="Q48" s="72">
        <f t="shared" si="5"/>
        <v>100</v>
      </c>
      <c r="R48" s="74">
        <v>1850</v>
      </c>
      <c r="S48" s="72">
        <f t="shared" si="13"/>
        <v>100</v>
      </c>
    </row>
    <row r="49" spans="1:19" s="77" customFormat="1" ht="12.75">
      <c r="A49" s="82" t="s">
        <v>64</v>
      </c>
      <c r="B49" s="71">
        <f aca="true" t="shared" si="16" ref="B49:R49">B50</f>
        <v>86000</v>
      </c>
      <c r="C49" s="71">
        <f t="shared" si="16"/>
        <v>37300</v>
      </c>
      <c r="D49" s="71">
        <f t="shared" si="16"/>
        <v>0</v>
      </c>
      <c r="E49" s="72">
        <f t="shared" si="2"/>
        <v>0</v>
      </c>
      <c r="F49" s="71">
        <f t="shared" si="16"/>
        <v>72000</v>
      </c>
      <c r="G49" s="71">
        <f t="shared" si="16"/>
        <v>89128</v>
      </c>
      <c r="H49" s="72">
        <f t="shared" si="3"/>
        <v>123.78888888888888</v>
      </c>
      <c r="I49" s="71">
        <f>I50</f>
        <v>0</v>
      </c>
      <c r="J49" s="71">
        <f>J50</f>
        <v>60000</v>
      </c>
      <c r="K49" s="72">
        <f t="shared" si="4"/>
        <v>0</v>
      </c>
      <c r="L49" s="71">
        <f t="shared" si="16"/>
        <v>100200</v>
      </c>
      <c r="M49" s="72">
        <f t="shared" si="12"/>
        <v>112.42258325105465</v>
      </c>
      <c r="N49" s="71">
        <f t="shared" si="16"/>
        <v>100500</v>
      </c>
      <c r="O49" s="72">
        <f t="shared" si="5"/>
        <v>100.2994011976048</v>
      </c>
      <c r="P49" s="71">
        <f t="shared" si="16"/>
        <v>100700</v>
      </c>
      <c r="Q49" s="72">
        <f t="shared" si="5"/>
        <v>100.19900497512437</v>
      </c>
      <c r="R49" s="71">
        <f t="shared" si="16"/>
        <v>120000</v>
      </c>
      <c r="S49" s="72">
        <f t="shared" si="13"/>
        <v>119.16583912611718</v>
      </c>
    </row>
    <row r="50" spans="1:19" s="77" customFormat="1" ht="12.75">
      <c r="A50" s="36" t="s">
        <v>186</v>
      </c>
      <c r="B50" s="73">
        <v>86000</v>
      </c>
      <c r="C50" s="73">
        <v>37300</v>
      </c>
      <c r="D50" s="73"/>
      <c r="E50" s="72">
        <f t="shared" si="2"/>
        <v>0</v>
      </c>
      <c r="F50" s="73">
        <v>72000</v>
      </c>
      <c r="G50" s="73">
        <v>89128</v>
      </c>
      <c r="H50" s="72">
        <f t="shared" si="3"/>
        <v>123.78888888888888</v>
      </c>
      <c r="I50" s="73"/>
      <c r="J50" s="73">
        <v>60000</v>
      </c>
      <c r="K50" s="72">
        <f t="shared" si="4"/>
        <v>0</v>
      </c>
      <c r="L50" s="74">
        <v>100200</v>
      </c>
      <c r="M50" s="72">
        <f t="shared" si="12"/>
        <v>112.42258325105465</v>
      </c>
      <c r="N50" s="74">
        <v>100500</v>
      </c>
      <c r="O50" s="72">
        <v>100</v>
      </c>
      <c r="P50" s="74">
        <v>100700</v>
      </c>
      <c r="Q50" s="72">
        <f t="shared" si="5"/>
        <v>100.19900497512437</v>
      </c>
      <c r="R50" s="74">
        <v>120000</v>
      </c>
      <c r="S50" s="72">
        <f t="shared" si="13"/>
        <v>119.16583912611718</v>
      </c>
    </row>
    <row r="51" spans="1:19" s="60" customFormat="1" ht="12.75">
      <c r="A51" s="62" t="s">
        <v>92</v>
      </c>
      <c r="B51" s="67">
        <f>B52+B54+B57+B58+B59</f>
        <v>8024</v>
      </c>
      <c r="C51" s="67">
        <f>C52+C54+C57+C58+C59</f>
        <v>2037</v>
      </c>
      <c r="D51" s="67">
        <f>D52+D54+D57+D58+D59</f>
        <v>1153</v>
      </c>
      <c r="E51" s="65">
        <f t="shared" si="2"/>
        <v>56.60284732449681</v>
      </c>
      <c r="F51" s="67">
        <f>F52+F54+F57+F58+F59</f>
        <v>7330</v>
      </c>
      <c r="G51" s="67">
        <f>G52+G54+G57+G58+G59</f>
        <v>7290</v>
      </c>
      <c r="H51" s="65">
        <f t="shared" si="3"/>
        <v>99.45429740791269</v>
      </c>
      <c r="I51" s="67">
        <f>I52+I54+I57+I58+I59</f>
        <v>1153</v>
      </c>
      <c r="J51" s="67">
        <f>J52+J54+J57+J58+J59</f>
        <v>1150</v>
      </c>
      <c r="K51" s="65">
        <f t="shared" si="4"/>
        <v>99.7398091934085</v>
      </c>
      <c r="L51" s="67">
        <f>L52+L54+L57+L58+L59</f>
        <v>6240</v>
      </c>
      <c r="M51" s="65">
        <f t="shared" si="12"/>
        <v>85.59670781893004</v>
      </c>
      <c r="N51" s="67">
        <f>N52+N54+N57+N58+N59</f>
        <v>6740</v>
      </c>
      <c r="O51" s="65">
        <f t="shared" si="5"/>
        <v>108.01282051282051</v>
      </c>
      <c r="P51" s="67">
        <f>P52+P54+P57+P58+P59</f>
        <v>7050</v>
      </c>
      <c r="Q51" s="65">
        <f t="shared" si="5"/>
        <v>104.5994065281899</v>
      </c>
      <c r="R51" s="67">
        <f>R52+R54+R57+R58+R59</f>
        <v>7360</v>
      </c>
      <c r="S51" s="65">
        <f t="shared" si="13"/>
        <v>104.39716312056737</v>
      </c>
    </row>
    <row r="52" spans="1:19" s="77" customFormat="1" ht="12.75">
      <c r="A52" s="79" t="s">
        <v>80</v>
      </c>
      <c r="B52" s="71">
        <f aca="true" t="shared" si="17" ref="B52:R52">B53</f>
        <v>3500</v>
      </c>
      <c r="C52" s="71">
        <f t="shared" si="17"/>
        <v>1140</v>
      </c>
      <c r="D52" s="71">
        <f t="shared" si="17"/>
        <v>760</v>
      </c>
      <c r="E52" s="72">
        <f t="shared" si="2"/>
        <v>66.66666666666666</v>
      </c>
      <c r="F52" s="71">
        <f t="shared" si="17"/>
        <v>3700</v>
      </c>
      <c r="G52" s="71">
        <f t="shared" si="17"/>
        <v>4000</v>
      </c>
      <c r="H52" s="72">
        <f t="shared" si="3"/>
        <v>108.10810810810811</v>
      </c>
      <c r="I52" s="71">
        <f>I53</f>
        <v>760</v>
      </c>
      <c r="J52" s="71">
        <f>J53</f>
        <v>700</v>
      </c>
      <c r="K52" s="72">
        <f t="shared" si="4"/>
        <v>92.10526315789474</v>
      </c>
      <c r="L52" s="71">
        <f t="shared" si="17"/>
        <v>4500</v>
      </c>
      <c r="M52" s="72">
        <f t="shared" si="12"/>
        <v>112.5</v>
      </c>
      <c r="N52" s="71">
        <f t="shared" si="17"/>
        <v>4800</v>
      </c>
      <c r="O52" s="72">
        <f t="shared" si="5"/>
        <v>106.66666666666667</v>
      </c>
      <c r="P52" s="71">
        <f t="shared" si="17"/>
        <v>5000</v>
      </c>
      <c r="Q52" s="72">
        <f t="shared" si="5"/>
        <v>104.16666666666667</v>
      </c>
      <c r="R52" s="71">
        <f t="shared" si="17"/>
        <v>5200</v>
      </c>
      <c r="S52" s="72">
        <f t="shared" si="13"/>
        <v>104</v>
      </c>
    </row>
    <row r="53" spans="1:19" s="77" customFormat="1" ht="12.75">
      <c r="A53" s="74" t="s">
        <v>93</v>
      </c>
      <c r="B53" s="74">
        <v>3500</v>
      </c>
      <c r="C53" s="74">
        <v>1140</v>
      </c>
      <c r="D53" s="74">
        <v>760</v>
      </c>
      <c r="E53" s="72">
        <f t="shared" si="2"/>
        <v>66.66666666666666</v>
      </c>
      <c r="F53" s="74">
        <v>3700</v>
      </c>
      <c r="G53" s="73">
        <v>4000</v>
      </c>
      <c r="H53" s="72">
        <f t="shared" si="3"/>
        <v>108.10810810810811</v>
      </c>
      <c r="I53" s="74">
        <v>760</v>
      </c>
      <c r="J53" s="73">
        <v>700</v>
      </c>
      <c r="K53" s="72">
        <f t="shared" si="4"/>
        <v>92.10526315789474</v>
      </c>
      <c r="L53" s="74">
        <v>4500</v>
      </c>
      <c r="M53" s="72">
        <f t="shared" si="12"/>
        <v>112.5</v>
      </c>
      <c r="N53" s="74">
        <v>4800</v>
      </c>
      <c r="O53" s="72">
        <f t="shared" si="5"/>
        <v>106.66666666666667</v>
      </c>
      <c r="P53" s="74">
        <v>5000</v>
      </c>
      <c r="Q53" s="72">
        <f t="shared" si="5"/>
        <v>104.16666666666667</v>
      </c>
      <c r="R53" s="74">
        <v>5200</v>
      </c>
      <c r="S53" s="72">
        <f t="shared" si="13"/>
        <v>104</v>
      </c>
    </row>
    <row r="54" spans="1:19" s="77" customFormat="1" ht="12.75">
      <c r="A54" s="82" t="s">
        <v>94</v>
      </c>
      <c r="B54" s="71">
        <f>B55+B56</f>
        <v>1491</v>
      </c>
      <c r="C54" s="71">
        <f>C55+C56</f>
        <v>553</v>
      </c>
      <c r="D54" s="71">
        <f>D55+D56</f>
        <v>100</v>
      </c>
      <c r="E54" s="72">
        <f t="shared" si="2"/>
        <v>18.083182640144667</v>
      </c>
      <c r="F54" s="71">
        <f>F55+F56</f>
        <v>1660</v>
      </c>
      <c r="G54" s="71">
        <f>G55+G56</f>
        <v>1200</v>
      </c>
      <c r="H54" s="72">
        <f t="shared" si="3"/>
        <v>72.28915662650603</v>
      </c>
      <c r="I54" s="71">
        <f>I55+I56</f>
        <v>100</v>
      </c>
      <c r="J54" s="71">
        <f>J55+J56</f>
        <v>100</v>
      </c>
      <c r="K54" s="72">
        <f t="shared" si="4"/>
        <v>100</v>
      </c>
      <c r="L54" s="71">
        <f>L55+L56</f>
        <v>0</v>
      </c>
      <c r="M54" s="72">
        <f t="shared" si="12"/>
        <v>0</v>
      </c>
      <c r="N54" s="71">
        <f>N55+N56</f>
        <v>0</v>
      </c>
      <c r="O54" s="72">
        <f t="shared" si="5"/>
        <v>0</v>
      </c>
      <c r="P54" s="71">
        <f>P55+P56</f>
        <v>0</v>
      </c>
      <c r="Q54" s="72">
        <f t="shared" si="5"/>
        <v>0</v>
      </c>
      <c r="R54" s="71">
        <f>R55+R56</f>
        <v>0</v>
      </c>
      <c r="S54" s="72">
        <f t="shared" si="13"/>
        <v>0</v>
      </c>
    </row>
    <row r="55" spans="1:19" s="77" customFormat="1" ht="12.75">
      <c r="A55" s="74" t="s">
        <v>95</v>
      </c>
      <c r="B55" s="74">
        <v>1033</v>
      </c>
      <c r="C55" s="74">
        <v>400</v>
      </c>
      <c r="D55" s="74"/>
      <c r="E55" s="72">
        <f t="shared" si="2"/>
        <v>0</v>
      </c>
      <c r="F55" s="74">
        <v>1200</v>
      </c>
      <c r="G55" s="73">
        <v>1200</v>
      </c>
      <c r="H55" s="72">
        <f t="shared" si="3"/>
        <v>100</v>
      </c>
      <c r="I55" s="74"/>
      <c r="J55" s="73"/>
      <c r="K55" s="72">
        <f t="shared" si="4"/>
        <v>0</v>
      </c>
      <c r="L55" s="74"/>
      <c r="M55" s="72">
        <f t="shared" si="12"/>
        <v>0</v>
      </c>
      <c r="N55" s="74"/>
      <c r="O55" s="72">
        <f t="shared" si="5"/>
        <v>0</v>
      </c>
      <c r="P55" s="74"/>
      <c r="Q55" s="72">
        <f t="shared" si="5"/>
        <v>0</v>
      </c>
      <c r="R55" s="74"/>
      <c r="S55" s="72">
        <f t="shared" si="13"/>
        <v>0</v>
      </c>
    </row>
    <row r="56" spans="1:19" s="77" customFormat="1" ht="12.75">
      <c r="A56" s="74" t="s">
        <v>96</v>
      </c>
      <c r="B56" s="74">
        <v>458</v>
      </c>
      <c r="C56" s="74">
        <v>153</v>
      </c>
      <c r="D56" s="74">
        <v>100</v>
      </c>
      <c r="E56" s="72">
        <f t="shared" si="2"/>
        <v>65.359477124183</v>
      </c>
      <c r="F56" s="74">
        <v>460</v>
      </c>
      <c r="G56" s="73"/>
      <c r="H56" s="72">
        <f t="shared" si="3"/>
        <v>0</v>
      </c>
      <c r="I56" s="74">
        <v>100</v>
      </c>
      <c r="J56" s="73">
        <v>100</v>
      </c>
      <c r="K56" s="72">
        <f t="shared" si="4"/>
        <v>100</v>
      </c>
      <c r="L56" s="74"/>
      <c r="M56" s="72">
        <f t="shared" si="12"/>
        <v>0</v>
      </c>
      <c r="N56" s="74"/>
      <c r="O56" s="72">
        <f t="shared" si="5"/>
        <v>0</v>
      </c>
      <c r="P56" s="74"/>
      <c r="Q56" s="72">
        <f t="shared" si="5"/>
        <v>0</v>
      </c>
      <c r="R56" s="74"/>
      <c r="S56" s="72">
        <f t="shared" si="13"/>
        <v>0</v>
      </c>
    </row>
    <row r="57" spans="1:19" s="77" customFormat="1" ht="12.75">
      <c r="A57" s="84" t="s">
        <v>90</v>
      </c>
      <c r="B57" s="74">
        <v>228</v>
      </c>
      <c r="C57" s="74">
        <v>64</v>
      </c>
      <c r="D57" s="74">
        <v>60</v>
      </c>
      <c r="E57" s="72">
        <f t="shared" si="2"/>
        <v>93.75</v>
      </c>
      <c r="F57" s="74">
        <v>234</v>
      </c>
      <c r="G57" s="73">
        <v>240</v>
      </c>
      <c r="H57" s="72">
        <f t="shared" si="3"/>
        <v>102.56410256410255</v>
      </c>
      <c r="I57" s="74">
        <v>60</v>
      </c>
      <c r="J57" s="73">
        <v>100</v>
      </c>
      <c r="K57" s="72">
        <f t="shared" si="4"/>
        <v>166.66666666666669</v>
      </c>
      <c r="L57" s="74">
        <v>240</v>
      </c>
      <c r="M57" s="72">
        <f t="shared" si="12"/>
        <v>100</v>
      </c>
      <c r="N57" s="74">
        <v>240</v>
      </c>
      <c r="O57" s="72">
        <f t="shared" si="5"/>
        <v>100</v>
      </c>
      <c r="P57" s="74">
        <v>250</v>
      </c>
      <c r="Q57" s="72">
        <f t="shared" si="5"/>
        <v>104.16666666666667</v>
      </c>
      <c r="R57" s="74">
        <v>260</v>
      </c>
      <c r="S57" s="72">
        <f t="shared" si="13"/>
        <v>104</v>
      </c>
    </row>
    <row r="58" spans="1:19" s="77" customFormat="1" ht="12.75">
      <c r="A58" s="82" t="s">
        <v>91</v>
      </c>
      <c r="B58" s="74">
        <v>705</v>
      </c>
      <c r="C58" s="74">
        <v>280</v>
      </c>
      <c r="D58" s="74">
        <v>233</v>
      </c>
      <c r="E58" s="72">
        <f t="shared" si="2"/>
        <v>83.21428571428572</v>
      </c>
      <c r="F58" s="74">
        <v>986</v>
      </c>
      <c r="G58" s="73">
        <v>1100</v>
      </c>
      <c r="H58" s="72">
        <f t="shared" si="3"/>
        <v>111.56186612576064</v>
      </c>
      <c r="I58" s="74">
        <v>233</v>
      </c>
      <c r="J58" s="73">
        <v>250</v>
      </c>
      <c r="K58" s="72">
        <f t="shared" si="4"/>
        <v>107.29613733905579</v>
      </c>
      <c r="L58" s="74">
        <v>1500</v>
      </c>
      <c r="M58" s="72">
        <f t="shared" si="12"/>
        <v>136.36363636363635</v>
      </c>
      <c r="N58" s="74">
        <v>1700</v>
      </c>
      <c r="O58" s="72">
        <f t="shared" si="5"/>
        <v>113.33333333333333</v>
      </c>
      <c r="P58" s="74">
        <v>1800</v>
      </c>
      <c r="Q58" s="72">
        <f t="shared" si="5"/>
        <v>105.88235294117648</v>
      </c>
      <c r="R58" s="74">
        <v>1900</v>
      </c>
      <c r="S58" s="72">
        <f t="shared" si="13"/>
        <v>105.55555555555556</v>
      </c>
    </row>
    <row r="59" spans="1:19" s="77" customFormat="1" ht="12.75">
      <c r="A59" s="82" t="s">
        <v>64</v>
      </c>
      <c r="B59" s="71">
        <f aca="true" t="shared" si="18" ref="B59:R59">B60</f>
        <v>2100</v>
      </c>
      <c r="C59" s="71">
        <f t="shared" si="18"/>
        <v>0</v>
      </c>
      <c r="D59" s="71">
        <f t="shared" si="18"/>
        <v>0</v>
      </c>
      <c r="E59" s="72">
        <f t="shared" si="2"/>
        <v>0</v>
      </c>
      <c r="F59" s="71">
        <f t="shared" si="18"/>
        <v>750</v>
      </c>
      <c r="G59" s="71">
        <f t="shared" si="18"/>
        <v>750</v>
      </c>
      <c r="H59" s="72">
        <f t="shared" si="3"/>
        <v>100</v>
      </c>
      <c r="I59" s="71">
        <f>I60</f>
        <v>0</v>
      </c>
      <c r="J59" s="71">
        <f>J60</f>
        <v>0</v>
      </c>
      <c r="K59" s="72">
        <f t="shared" si="4"/>
        <v>0</v>
      </c>
      <c r="L59" s="71">
        <f t="shared" si="18"/>
        <v>0</v>
      </c>
      <c r="M59" s="72">
        <f t="shared" si="12"/>
        <v>0</v>
      </c>
      <c r="N59" s="71">
        <f t="shared" si="18"/>
        <v>0</v>
      </c>
      <c r="O59" s="72">
        <f t="shared" si="5"/>
        <v>0</v>
      </c>
      <c r="P59" s="71">
        <f t="shared" si="18"/>
        <v>0</v>
      </c>
      <c r="Q59" s="72">
        <f t="shared" si="5"/>
        <v>0</v>
      </c>
      <c r="R59" s="71">
        <f t="shared" si="18"/>
        <v>0</v>
      </c>
      <c r="S59" s="72">
        <f t="shared" si="13"/>
        <v>0</v>
      </c>
    </row>
    <row r="60" spans="1:19" s="77" customFormat="1" ht="12.75">
      <c r="A60" s="74" t="s">
        <v>97</v>
      </c>
      <c r="B60" s="74">
        <v>2100</v>
      </c>
      <c r="C60" s="74"/>
      <c r="D60" s="74"/>
      <c r="E60" s="72">
        <f t="shared" si="2"/>
        <v>0</v>
      </c>
      <c r="F60" s="74">
        <v>750</v>
      </c>
      <c r="G60" s="73">
        <v>750</v>
      </c>
      <c r="H60" s="72">
        <f t="shared" si="3"/>
        <v>100</v>
      </c>
      <c r="I60" s="74"/>
      <c r="J60" s="73"/>
      <c r="K60" s="72">
        <f t="shared" si="4"/>
        <v>0</v>
      </c>
      <c r="L60" s="74"/>
      <c r="M60" s="72">
        <f t="shared" si="12"/>
        <v>0</v>
      </c>
      <c r="N60" s="74"/>
      <c r="O60" s="72">
        <f t="shared" si="5"/>
        <v>0</v>
      </c>
      <c r="P60" s="74"/>
      <c r="Q60" s="72">
        <f t="shared" si="5"/>
        <v>0</v>
      </c>
      <c r="R60" s="74"/>
      <c r="S60" s="72">
        <f t="shared" si="13"/>
        <v>0</v>
      </c>
    </row>
    <row r="61" spans="1:19" s="60" customFormat="1" ht="12.75">
      <c r="A61" s="62" t="s">
        <v>98</v>
      </c>
      <c r="B61" s="67">
        <f>B62+B63+B64+B65</f>
        <v>3405.6</v>
      </c>
      <c r="C61" s="67">
        <f>C62+C63+C64+C65</f>
        <v>1246</v>
      </c>
      <c r="D61" s="67">
        <f>D62+D63+D64+D65</f>
        <v>1149</v>
      </c>
      <c r="E61" s="65">
        <f t="shared" si="2"/>
        <v>92.21508828250401</v>
      </c>
      <c r="F61" s="67">
        <f>F62+F63+F64+F65</f>
        <v>4089</v>
      </c>
      <c r="G61" s="67">
        <f>G62+G63+G64+G65</f>
        <v>5080</v>
      </c>
      <c r="H61" s="65">
        <f t="shared" si="3"/>
        <v>124.23575446319393</v>
      </c>
      <c r="I61" s="67">
        <f>I62+I63+I64+I65</f>
        <v>1149</v>
      </c>
      <c r="J61" s="67">
        <f>J62+J63+J64+J65</f>
        <v>1350</v>
      </c>
      <c r="K61" s="65">
        <f t="shared" si="4"/>
        <v>117.4934725848564</v>
      </c>
      <c r="L61" s="67">
        <f>L62+L63+L64+L65</f>
        <v>6335</v>
      </c>
      <c r="M61" s="65">
        <f t="shared" si="12"/>
        <v>124.70472440944881</v>
      </c>
      <c r="N61" s="67">
        <f>N62+N63+N64+N65</f>
        <v>8010</v>
      </c>
      <c r="O61" s="65">
        <f t="shared" si="5"/>
        <v>126.44041041831098</v>
      </c>
      <c r="P61" s="67">
        <f>P62+P63+P64+P65</f>
        <v>10180</v>
      </c>
      <c r="Q61" s="65">
        <f t="shared" si="5"/>
        <v>127.09113607990012</v>
      </c>
      <c r="R61" s="67">
        <f>R62+R63+R64+R65</f>
        <v>12350</v>
      </c>
      <c r="S61" s="65">
        <f t="shared" si="13"/>
        <v>121.31630648330058</v>
      </c>
    </row>
    <row r="62" spans="1:19" s="77" customFormat="1" ht="12.75">
      <c r="A62" s="79" t="s">
        <v>80</v>
      </c>
      <c r="B62" s="74"/>
      <c r="C62" s="74"/>
      <c r="D62" s="74"/>
      <c r="E62" s="72">
        <f t="shared" si="2"/>
        <v>0</v>
      </c>
      <c r="F62" s="74"/>
      <c r="G62" s="74"/>
      <c r="H62" s="72">
        <f t="shared" si="3"/>
        <v>0</v>
      </c>
      <c r="I62" s="74"/>
      <c r="J62" s="74"/>
      <c r="K62" s="72">
        <f t="shared" si="4"/>
        <v>0</v>
      </c>
      <c r="L62" s="74"/>
      <c r="M62" s="72">
        <f t="shared" si="12"/>
        <v>0</v>
      </c>
      <c r="N62" s="74"/>
      <c r="O62" s="72">
        <f t="shared" si="5"/>
        <v>0</v>
      </c>
      <c r="P62" s="74"/>
      <c r="Q62" s="72">
        <f t="shared" si="5"/>
        <v>0</v>
      </c>
      <c r="R62" s="74"/>
      <c r="S62" s="72">
        <f t="shared" si="13"/>
        <v>0</v>
      </c>
    </row>
    <row r="63" spans="1:19" s="77" customFormat="1" ht="12.75">
      <c r="A63" s="83" t="s">
        <v>88</v>
      </c>
      <c r="B63" s="74">
        <v>2200.6</v>
      </c>
      <c r="C63" s="74">
        <v>936</v>
      </c>
      <c r="D63" s="74">
        <v>715</v>
      </c>
      <c r="E63" s="72">
        <f t="shared" si="2"/>
        <v>76.38888888888889</v>
      </c>
      <c r="F63" s="74">
        <v>3044</v>
      </c>
      <c r="G63" s="73">
        <v>3800</v>
      </c>
      <c r="H63" s="72">
        <f t="shared" si="3"/>
        <v>124.83574244415243</v>
      </c>
      <c r="I63" s="74">
        <v>715</v>
      </c>
      <c r="J63" s="73">
        <v>800</v>
      </c>
      <c r="K63" s="72">
        <f t="shared" si="4"/>
        <v>111.8881118881119</v>
      </c>
      <c r="L63" s="74">
        <v>4800</v>
      </c>
      <c r="M63" s="72">
        <f t="shared" si="12"/>
        <v>126.3157894736842</v>
      </c>
      <c r="N63" s="74">
        <v>6100</v>
      </c>
      <c r="O63" s="72">
        <f t="shared" si="5"/>
        <v>127.08333333333333</v>
      </c>
      <c r="P63" s="74">
        <v>7800</v>
      </c>
      <c r="Q63" s="72">
        <f t="shared" si="5"/>
        <v>127.86885245901641</v>
      </c>
      <c r="R63" s="74">
        <v>9600</v>
      </c>
      <c r="S63" s="72">
        <f t="shared" si="13"/>
        <v>123.07692307692308</v>
      </c>
    </row>
    <row r="64" spans="1:19" s="77" customFormat="1" ht="12.75">
      <c r="A64" s="84" t="s">
        <v>90</v>
      </c>
      <c r="B64" s="74">
        <v>335</v>
      </c>
      <c r="C64" s="74">
        <v>84</v>
      </c>
      <c r="D64" s="74">
        <v>141</v>
      </c>
      <c r="E64" s="72">
        <f t="shared" si="2"/>
        <v>167.85714285714286</v>
      </c>
      <c r="F64" s="74">
        <v>311</v>
      </c>
      <c r="G64" s="73">
        <v>380</v>
      </c>
      <c r="H64" s="72">
        <f t="shared" si="3"/>
        <v>122.18649517684888</v>
      </c>
      <c r="I64" s="74">
        <v>141</v>
      </c>
      <c r="J64" s="73">
        <v>250</v>
      </c>
      <c r="K64" s="72">
        <f t="shared" si="4"/>
        <v>177.30496453900707</v>
      </c>
      <c r="L64" s="74">
        <v>480</v>
      </c>
      <c r="M64" s="72">
        <f t="shared" si="12"/>
        <v>126.3157894736842</v>
      </c>
      <c r="N64" s="74">
        <v>610</v>
      </c>
      <c r="O64" s="72">
        <f t="shared" si="5"/>
        <v>127.08333333333333</v>
      </c>
      <c r="P64" s="74">
        <v>780</v>
      </c>
      <c r="Q64" s="72">
        <f t="shared" si="5"/>
        <v>127.86885245901641</v>
      </c>
      <c r="R64" s="74">
        <v>950</v>
      </c>
      <c r="S64" s="72">
        <f t="shared" si="13"/>
        <v>121.79487179487178</v>
      </c>
    </row>
    <row r="65" spans="1:19" s="77" customFormat="1" ht="12.75">
      <c r="A65" s="82" t="s">
        <v>91</v>
      </c>
      <c r="B65" s="74">
        <v>870</v>
      </c>
      <c r="C65" s="74">
        <v>226</v>
      </c>
      <c r="D65" s="74">
        <v>293</v>
      </c>
      <c r="E65" s="72">
        <f t="shared" si="2"/>
        <v>129.64601769911502</v>
      </c>
      <c r="F65" s="74">
        <v>734</v>
      </c>
      <c r="G65" s="73">
        <v>900</v>
      </c>
      <c r="H65" s="72">
        <f t="shared" si="3"/>
        <v>122.61580381471389</v>
      </c>
      <c r="I65" s="74">
        <v>293</v>
      </c>
      <c r="J65" s="73">
        <v>300</v>
      </c>
      <c r="K65" s="72">
        <f t="shared" si="4"/>
        <v>102.3890784982935</v>
      </c>
      <c r="L65" s="74">
        <v>1055</v>
      </c>
      <c r="M65" s="72">
        <f t="shared" si="12"/>
        <v>117.22222222222223</v>
      </c>
      <c r="N65" s="74">
        <v>1300</v>
      </c>
      <c r="O65" s="72">
        <f t="shared" si="5"/>
        <v>123.22274881516589</v>
      </c>
      <c r="P65" s="74">
        <v>1600</v>
      </c>
      <c r="Q65" s="72">
        <f t="shared" si="5"/>
        <v>123.07692307692308</v>
      </c>
      <c r="R65" s="74">
        <v>1800</v>
      </c>
      <c r="S65" s="72">
        <f t="shared" si="13"/>
        <v>112.5</v>
      </c>
    </row>
    <row r="66" spans="1:19" s="60" customFormat="1" ht="12.75">
      <c r="A66" s="62" t="s">
        <v>99</v>
      </c>
      <c r="B66" s="67">
        <f>B67+B69+B70+B71</f>
        <v>5170.6</v>
      </c>
      <c r="C66" s="67">
        <f>C67+C69+C70+C71</f>
        <v>1434</v>
      </c>
      <c r="D66" s="67">
        <f>D67+D69+D70+D71</f>
        <v>2866</v>
      </c>
      <c r="E66" s="65">
        <f t="shared" si="2"/>
        <v>199.860529986053</v>
      </c>
      <c r="F66" s="67">
        <f>F67+F69+F70+F71</f>
        <v>6000</v>
      </c>
      <c r="G66" s="67">
        <f>G67+G69+G70+G71</f>
        <v>7250</v>
      </c>
      <c r="H66" s="65">
        <f t="shared" si="3"/>
        <v>120.83333333333333</v>
      </c>
      <c r="I66" s="67">
        <f>I67+I69+I70+I71</f>
        <v>2866</v>
      </c>
      <c r="J66" s="67">
        <f>J67+J69+J70+J71</f>
        <v>3320</v>
      </c>
      <c r="K66" s="65">
        <f t="shared" si="4"/>
        <v>115.84089323098394</v>
      </c>
      <c r="L66" s="67">
        <f>L67+L69+L70+L71</f>
        <v>8800</v>
      </c>
      <c r="M66" s="65">
        <f t="shared" si="12"/>
        <v>121.37931034482759</v>
      </c>
      <c r="N66" s="67">
        <f>N67+N69+N70+N71</f>
        <v>10800</v>
      </c>
      <c r="O66" s="65">
        <f t="shared" si="5"/>
        <v>122.72727272727273</v>
      </c>
      <c r="P66" s="67">
        <f>P67+P69+P70+P71</f>
        <v>13200</v>
      </c>
      <c r="Q66" s="65">
        <f t="shared" si="5"/>
        <v>122.22222222222223</v>
      </c>
      <c r="R66" s="67">
        <f>R67+R69+R70+R71</f>
        <v>16300</v>
      </c>
      <c r="S66" s="65">
        <f t="shared" si="13"/>
        <v>123.48484848484848</v>
      </c>
    </row>
    <row r="67" spans="1:19" s="77" customFormat="1" ht="12.75">
      <c r="A67" s="79" t="s">
        <v>80</v>
      </c>
      <c r="B67" s="71">
        <f aca="true" t="shared" si="19" ref="B67:R67">B68</f>
        <v>650</v>
      </c>
      <c r="C67" s="71">
        <f t="shared" si="19"/>
        <v>0</v>
      </c>
      <c r="D67" s="71">
        <f t="shared" si="19"/>
        <v>0</v>
      </c>
      <c r="E67" s="72">
        <f t="shared" si="2"/>
        <v>0</v>
      </c>
      <c r="F67" s="71">
        <f t="shared" si="19"/>
        <v>0</v>
      </c>
      <c r="G67" s="71">
        <f t="shared" si="19"/>
        <v>0</v>
      </c>
      <c r="H67" s="72">
        <f t="shared" si="3"/>
        <v>0</v>
      </c>
      <c r="I67" s="71">
        <f>I68</f>
        <v>0</v>
      </c>
      <c r="J67" s="71">
        <f>J68</f>
        <v>0</v>
      </c>
      <c r="K67" s="72">
        <f t="shared" si="4"/>
        <v>0</v>
      </c>
      <c r="L67" s="71">
        <f t="shared" si="19"/>
        <v>0</v>
      </c>
      <c r="M67" s="72">
        <f aca="true" t="shared" si="20" ref="M67:M98">IF(G67=0,0,L67/G67*100)</f>
        <v>0</v>
      </c>
      <c r="N67" s="71">
        <f t="shared" si="19"/>
        <v>0</v>
      </c>
      <c r="O67" s="72">
        <f t="shared" si="5"/>
        <v>0</v>
      </c>
      <c r="P67" s="71">
        <f t="shared" si="19"/>
        <v>0</v>
      </c>
      <c r="Q67" s="72">
        <f t="shared" si="5"/>
        <v>0</v>
      </c>
      <c r="R67" s="71">
        <f t="shared" si="19"/>
        <v>0</v>
      </c>
      <c r="S67" s="72">
        <f t="shared" si="13"/>
        <v>0</v>
      </c>
    </row>
    <row r="68" spans="1:19" s="77" customFormat="1" ht="12.75">
      <c r="A68" s="74" t="s">
        <v>100</v>
      </c>
      <c r="B68" s="74">
        <v>650</v>
      </c>
      <c r="C68" s="74"/>
      <c r="D68" s="74"/>
      <c r="E68" s="72">
        <f t="shared" si="2"/>
        <v>0</v>
      </c>
      <c r="F68" s="74"/>
      <c r="G68" s="73"/>
      <c r="H68" s="72">
        <f t="shared" si="3"/>
        <v>0</v>
      </c>
      <c r="I68" s="74"/>
      <c r="J68" s="73"/>
      <c r="K68" s="72">
        <f t="shared" si="4"/>
        <v>0</v>
      </c>
      <c r="L68" s="74"/>
      <c r="M68" s="72">
        <f t="shared" si="20"/>
        <v>0</v>
      </c>
      <c r="N68" s="74"/>
      <c r="O68" s="72">
        <f t="shared" si="5"/>
        <v>0</v>
      </c>
      <c r="P68" s="74"/>
      <c r="Q68" s="72">
        <f t="shared" si="5"/>
        <v>0</v>
      </c>
      <c r="R68" s="74"/>
      <c r="S68" s="72">
        <f t="shared" si="13"/>
        <v>0</v>
      </c>
    </row>
    <row r="69" spans="1:19" s="77" customFormat="1" ht="12.75">
      <c r="A69" s="83" t="s">
        <v>88</v>
      </c>
      <c r="B69" s="74">
        <v>2300.6</v>
      </c>
      <c r="C69" s="74">
        <v>979</v>
      </c>
      <c r="D69" s="74">
        <v>2104</v>
      </c>
      <c r="E69" s="72">
        <f t="shared" si="2"/>
        <v>214.91317671092952</v>
      </c>
      <c r="F69" s="74">
        <v>3827</v>
      </c>
      <c r="G69" s="73">
        <v>4600</v>
      </c>
      <c r="H69" s="72">
        <f t="shared" si="3"/>
        <v>120.19858897308598</v>
      </c>
      <c r="I69" s="74">
        <v>2104</v>
      </c>
      <c r="J69" s="73">
        <v>2500</v>
      </c>
      <c r="K69" s="72">
        <f t="shared" si="4"/>
        <v>118.8212927756654</v>
      </c>
      <c r="L69" s="74">
        <v>5600</v>
      </c>
      <c r="M69" s="72">
        <f t="shared" si="20"/>
        <v>121.73913043478262</v>
      </c>
      <c r="N69" s="74">
        <v>6900</v>
      </c>
      <c r="O69" s="72">
        <f t="shared" si="5"/>
        <v>123.21428571428572</v>
      </c>
      <c r="P69" s="74">
        <v>8600</v>
      </c>
      <c r="Q69" s="72">
        <f t="shared" si="5"/>
        <v>124.63768115942028</v>
      </c>
      <c r="R69" s="74">
        <v>11000</v>
      </c>
      <c r="S69" s="72">
        <f t="shared" si="13"/>
        <v>127.90697674418605</v>
      </c>
    </row>
    <row r="70" spans="1:19" s="77" customFormat="1" ht="12.75">
      <c r="A70" s="84" t="s">
        <v>90</v>
      </c>
      <c r="B70" s="74">
        <v>510</v>
      </c>
      <c r="C70" s="74">
        <v>170</v>
      </c>
      <c r="D70" s="74">
        <v>282</v>
      </c>
      <c r="E70" s="72">
        <f t="shared" si="2"/>
        <v>165.8823529411765</v>
      </c>
      <c r="F70" s="74">
        <v>743</v>
      </c>
      <c r="G70" s="73">
        <v>850</v>
      </c>
      <c r="H70" s="72">
        <f t="shared" si="3"/>
        <v>114.40107671601616</v>
      </c>
      <c r="I70" s="74">
        <v>282</v>
      </c>
      <c r="J70" s="73">
        <v>320</v>
      </c>
      <c r="K70" s="72">
        <f t="shared" si="4"/>
        <v>113.47517730496455</v>
      </c>
      <c r="L70" s="74">
        <v>1000</v>
      </c>
      <c r="M70" s="72">
        <f t="shared" si="20"/>
        <v>117.64705882352942</v>
      </c>
      <c r="N70" s="74">
        <v>1100</v>
      </c>
      <c r="O70" s="72">
        <f t="shared" si="5"/>
        <v>110.00000000000001</v>
      </c>
      <c r="P70" s="74">
        <v>1100</v>
      </c>
      <c r="Q70" s="72">
        <f t="shared" si="5"/>
        <v>100</v>
      </c>
      <c r="R70" s="74">
        <v>1300</v>
      </c>
      <c r="S70" s="72">
        <f t="shared" si="13"/>
        <v>118.18181818181819</v>
      </c>
    </row>
    <row r="71" spans="1:19" s="77" customFormat="1" ht="12.75">
      <c r="A71" s="82" t="s">
        <v>91</v>
      </c>
      <c r="B71" s="74">
        <v>1710</v>
      </c>
      <c r="C71" s="74">
        <v>285</v>
      </c>
      <c r="D71" s="74">
        <v>480</v>
      </c>
      <c r="E71" s="72">
        <f t="shared" si="2"/>
        <v>168.42105263157893</v>
      </c>
      <c r="F71" s="74">
        <v>1430</v>
      </c>
      <c r="G71" s="73">
        <v>1800</v>
      </c>
      <c r="H71" s="72">
        <f t="shared" si="3"/>
        <v>125.87412587412588</v>
      </c>
      <c r="I71" s="74">
        <v>480</v>
      </c>
      <c r="J71" s="73">
        <v>500</v>
      </c>
      <c r="K71" s="72">
        <f t="shared" si="4"/>
        <v>104.16666666666667</v>
      </c>
      <c r="L71" s="74">
        <v>2200</v>
      </c>
      <c r="M71" s="72">
        <f t="shared" si="20"/>
        <v>122.22222222222223</v>
      </c>
      <c r="N71" s="74">
        <v>2800</v>
      </c>
      <c r="O71" s="72">
        <f aca="true" t="shared" si="21" ref="O71:Q136">IF(L71=0,0,N71/L71*100)</f>
        <v>127.27272727272727</v>
      </c>
      <c r="P71" s="74">
        <v>3500</v>
      </c>
      <c r="Q71" s="72">
        <f t="shared" si="21"/>
        <v>125</v>
      </c>
      <c r="R71" s="74">
        <v>4000</v>
      </c>
      <c r="S71" s="72">
        <f t="shared" si="13"/>
        <v>114.28571428571428</v>
      </c>
    </row>
    <row r="72" spans="1:19" s="60" customFormat="1" ht="12.75">
      <c r="A72" s="62" t="s">
        <v>101</v>
      </c>
      <c r="B72" s="67">
        <f>B75+B76+B77+B73</f>
        <v>8490</v>
      </c>
      <c r="C72" s="67">
        <f>C75+C76+C77+C73</f>
        <v>2540</v>
      </c>
      <c r="D72" s="67">
        <f>D75+D76+D77+D73</f>
        <v>3016</v>
      </c>
      <c r="E72" s="65">
        <f aca="true" t="shared" si="22" ref="E72:E135">IF(C72=0,0,D72/C72*100)</f>
        <v>118.74015748031496</v>
      </c>
      <c r="F72" s="67">
        <f>F75+F76+F77+F73</f>
        <v>10450</v>
      </c>
      <c r="G72" s="67">
        <f>G75+G76+G77+G73</f>
        <v>11600</v>
      </c>
      <c r="H72" s="65">
        <f aca="true" t="shared" si="23" ref="H72:H135">IF(F72=0,0,G72/F72*100)</f>
        <v>111.00478468899522</v>
      </c>
      <c r="I72" s="67">
        <f>I75+I76+I77+I73</f>
        <v>3016</v>
      </c>
      <c r="J72" s="67">
        <f>J75+J76+J77+J73</f>
        <v>3260</v>
      </c>
      <c r="K72" s="65">
        <f aca="true" t="shared" si="24" ref="K72:K135">IF(I72=0,0,J72/I72*100)</f>
        <v>108.09018567639257</v>
      </c>
      <c r="L72" s="67">
        <f>L75+L76+L77+L73</f>
        <v>12580</v>
      </c>
      <c r="M72" s="65">
        <f t="shared" si="20"/>
        <v>108.44827586206895</v>
      </c>
      <c r="N72" s="67">
        <f>N75+N76+N77+N73</f>
        <v>14500</v>
      </c>
      <c r="O72" s="65">
        <f t="shared" si="21"/>
        <v>115.26232114467409</v>
      </c>
      <c r="P72" s="67">
        <f>P75+P76+P77+P73</f>
        <v>16700</v>
      </c>
      <c r="Q72" s="65">
        <f t="shared" si="21"/>
        <v>115.17241379310346</v>
      </c>
      <c r="R72" s="67">
        <f>R75+R76+R77+R73</f>
        <v>19100</v>
      </c>
      <c r="S72" s="65">
        <f t="shared" si="13"/>
        <v>114.37125748502994</v>
      </c>
    </row>
    <row r="73" spans="1:19" s="77" customFormat="1" ht="12.75">
      <c r="A73" s="74" t="s">
        <v>169</v>
      </c>
      <c r="B73" s="71">
        <f>B74</f>
        <v>4755</v>
      </c>
      <c r="C73" s="71">
        <f>C74</f>
        <v>1000</v>
      </c>
      <c r="D73" s="71">
        <f>D74</f>
        <v>900</v>
      </c>
      <c r="E73" s="72">
        <f t="shared" si="22"/>
        <v>90</v>
      </c>
      <c r="F73" s="71">
        <f>F74</f>
        <v>5859</v>
      </c>
      <c r="G73" s="71">
        <f>G74</f>
        <v>6400</v>
      </c>
      <c r="H73" s="72">
        <f t="shared" si="23"/>
        <v>109.23365762075439</v>
      </c>
      <c r="I73" s="71">
        <f>I74</f>
        <v>900</v>
      </c>
      <c r="J73" s="71">
        <f>J74</f>
        <v>900</v>
      </c>
      <c r="K73" s="72">
        <f t="shared" si="24"/>
        <v>100</v>
      </c>
      <c r="L73" s="71">
        <f>L74</f>
        <v>7000</v>
      </c>
      <c r="M73" s="72">
        <f t="shared" si="20"/>
        <v>109.375</v>
      </c>
      <c r="N73" s="71">
        <f>N74</f>
        <v>7700</v>
      </c>
      <c r="O73" s="72">
        <f t="shared" si="21"/>
        <v>110.00000000000001</v>
      </c>
      <c r="P73" s="71">
        <f>P74</f>
        <v>8500</v>
      </c>
      <c r="Q73" s="72">
        <f t="shared" si="21"/>
        <v>110.3896103896104</v>
      </c>
      <c r="R73" s="71">
        <f>R74</f>
        <v>9500</v>
      </c>
      <c r="S73" s="72">
        <f t="shared" si="13"/>
        <v>111.76470588235294</v>
      </c>
    </row>
    <row r="74" spans="1:19" s="77" customFormat="1" ht="12.75">
      <c r="A74" s="74" t="s">
        <v>170</v>
      </c>
      <c r="B74" s="73">
        <v>4755</v>
      </c>
      <c r="C74" s="73">
        <v>1000</v>
      </c>
      <c r="D74" s="73">
        <v>900</v>
      </c>
      <c r="E74" s="72">
        <f t="shared" si="22"/>
        <v>90</v>
      </c>
      <c r="F74" s="73">
        <v>5859</v>
      </c>
      <c r="G74" s="73">
        <v>6400</v>
      </c>
      <c r="H74" s="72">
        <f t="shared" si="23"/>
        <v>109.23365762075439</v>
      </c>
      <c r="I74" s="73">
        <v>900</v>
      </c>
      <c r="J74" s="73">
        <v>900</v>
      </c>
      <c r="K74" s="72">
        <f t="shared" si="24"/>
        <v>100</v>
      </c>
      <c r="L74" s="73">
        <v>7000</v>
      </c>
      <c r="M74" s="72">
        <f t="shared" si="20"/>
        <v>109.375</v>
      </c>
      <c r="N74" s="73">
        <v>7700</v>
      </c>
      <c r="O74" s="72">
        <f t="shared" si="21"/>
        <v>110.00000000000001</v>
      </c>
      <c r="P74" s="73">
        <v>8500</v>
      </c>
      <c r="Q74" s="72">
        <f t="shared" si="21"/>
        <v>110.3896103896104</v>
      </c>
      <c r="R74" s="73">
        <v>9500</v>
      </c>
      <c r="S74" s="72">
        <f t="shared" si="13"/>
        <v>111.76470588235294</v>
      </c>
    </row>
    <row r="75" spans="1:19" s="77" customFormat="1" ht="12.75">
      <c r="A75" s="84" t="s">
        <v>90</v>
      </c>
      <c r="B75" s="74">
        <v>392</v>
      </c>
      <c r="C75" s="74">
        <v>172</v>
      </c>
      <c r="D75" s="74">
        <v>287</v>
      </c>
      <c r="E75" s="72">
        <f t="shared" si="22"/>
        <v>166.86046511627907</v>
      </c>
      <c r="F75" s="74">
        <v>464</v>
      </c>
      <c r="G75" s="73">
        <v>500</v>
      </c>
      <c r="H75" s="72">
        <f t="shared" si="23"/>
        <v>107.75862068965519</v>
      </c>
      <c r="I75" s="74">
        <v>287</v>
      </c>
      <c r="J75" s="73">
        <v>310</v>
      </c>
      <c r="K75" s="72">
        <f t="shared" si="24"/>
        <v>108.01393728222996</v>
      </c>
      <c r="L75" s="74">
        <v>600</v>
      </c>
      <c r="M75" s="72">
        <f t="shared" si="20"/>
        <v>120</v>
      </c>
      <c r="N75" s="74">
        <v>700</v>
      </c>
      <c r="O75" s="72">
        <f t="shared" si="21"/>
        <v>116.66666666666667</v>
      </c>
      <c r="P75" s="74">
        <v>800</v>
      </c>
      <c r="Q75" s="72">
        <f t="shared" si="21"/>
        <v>114.28571428571428</v>
      </c>
      <c r="R75" s="74">
        <v>1000</v>
      </c>
      <c r="S75" s="72">
        <f t="shared" si="13"/>
        <v>125</v>
      </c>
    </row>
    <row r="76" spans="1:19" s="77" customFormat="1" ht="12.75">
      <c r="A76" s="82" t="s">
        <v>91</v>
      </c>
      <c r="B76" s="74">
        <v>993</v>
      </c>
      <c r="C76" s="74">
        <v>309</v>
      </c>
      <c r="D76" s="74">
        <v>345</v>
      </c>
      <c r="E76" s="72">
        <f t="shared" si="22"/>
        <v>111.6504854368932</v>
      </c>
      <c r="F76" s="74">
        <v>827</v>
      </c>
      <c r="G76" s="73">
        <v>900</v>
      </c>
      <c r="H76" s="72">
        <f t="shared" si="23"/>
        <v>108.82708585247885</v>
      </c>
      <c r="I76" s="74">
        <v>345</v>
      </c>
      <c r="J76" s="73">
        <v>350</v>
      </c>
      <c r="K76" s="72">
        <f t="shared" si="24"/>
        <v>101.44927536231884</v>
      </c>
      <c r="L76" s="74">
        <v>980</v>
      </c>
      <c r="M76" s="72">
        <f t="shared" si="20"/>
        <v>108.88888888888889</v>
      </c>
      <c r="N76" s="74">
        <v>1100</v>
      </c>
      <c r="O76" s="72">
        <f t="shared" si="21"/>
        <v>112.24489795918366</v>
      </c>
      <c r="P76" s="74">
        <v>1400</v>
      </c>
      <c r="Q76" s="72">
        <f t="shared" si="21"/>
        <v>127.27272727272727</v>
      </c>
      <c r="R76" s="74">
        <v>1600</v>
      </c>
      <c r="S76" s="72">
        <f t="shared" si="13"/>
        <v>114.28571428571428</v>
      </c>
    </row>
    <row r="77" spans="1:19" s="77" customFormat="1" ht="12.75">
      <c r="A77" s="82" t="s">
        <v>103</v>
      </c>
      <c r="B77" s="71">
        <f aca="true" t="shared" si="25" ref="B77:R77">B78</f>
        <v>2350</v>
      </c>
      <c r="C77" s="71">
        <f t="shared" si="25"/>
        <v>1059</v>
      </c>
      <c r="D77" s="71">
        <f t="shared" si="25"/>
        <v>1484</v>
      </c>
      <c r="E77" s="72">
        <f t="shared" si="22"/>
        <v>140.1322001888574</v>
      </c>
      <c r="F77" s="71">
        <f t="shared" si="25"/>
        <v>3300</v>
      </c>
      <c r="G77" s="71">
        <f t="shared" si="25"/>
        <v>3800</v>
      </c>
      <c r="H77" s="72">
        <f t="shared" si="23"/>
        <v>115.15151515151516</v>
      </c>
      <c r="I77" s="71">
        <f>I78</f>
        <v>1484</v>
      </c>
      <c r="J77" s="71">
        <f>J78</f>
        <v>1700</v>
      </c>
      <c r="K77" s="72">
        <f t="shared" si="24"/>
        <v>114.55525606469004</v>
      </c>
      <c r="L77" s="71">
        <f t="shared" si="25"/>
        <v>4000</v>
      </c>
      <c r="M77" s="72">
        <f t="shared" si="20"/>
        <v>105.26315789473684</v>
      </c>
      <c r="N77" s="71">
        <f t="shared" si="25"/>
        <v>5000</v>
      </c>
      <c r="O77" s="72">
        <f t="shared" si="21"/>
        <v>125</v>
      </c>
      <c r="P77" s="71">
        <f t="shared" si="25"/>
        <v>6000</v>
      </c>
      <c r="Q77" s="72">
        <f t="shared" si="21"/>
        <v>120</v>
      </c>
      <c r="R77" s="71">
        <f t="shared" si="25"/>
        <v>7000</v>
      </c>
      <c r="S77" s="72">
        <f t="shared" si="13"/>
        <v>116.66666666666667</v>
      </c>
    </row>
    <row r="78" spans="1:19" s="77" customFormat="1" ht="12.75">
      <c r="A78" s="74" t="s">
        <v>150</v>
      </c>
      <c r="B78" s="74">
        <v>2350</v>
      </c>
      <c r="C78" s="74">
        <v>1059</v>
      </c>
      <c r="D78" s="74">
        <v>1484</v>
      </c>
      <c r="E78" s="72">
        <f t="shared" si="22"/>
        <v>140.1322001888574</v>
      </c>
      <c r="F78" s="74">
        <v>3300</v>
      </c>
      <c r="G78" s="73">
        <v>3800</v>
      </c>
      <c r="H78" s="72">
        <f t="shared" si="23"/>
        <v>115.15151515151516</v>
      </c>
      <c r="I78" s="74">
        <v>1484</v>
      </c>
      <c r="J78" s="73">
        <v>1700</v>
      </c>
      <c r="K78" s="72">
        <f t="shared" si="24"/>
        <v>114.55525606469004</v>
      </c>
      <c r="L78" s="74">
        <v>4000</v>
      </c>
      <c r="M78" s="72">
        <f t="shared" si="20"/>
        <v>105.26315789473684</v>
      </c>
      <c r="N78" s="74">
        <v>5000</v>
      </c>
      <c r="O78" s="72">
        <f t="shared" si="21"/>
        <v>125</v>
      </c>
      <c r="P78" s="74">
        <v>6000</v>
      </c>
      <c r="Q78" s="72">
        <f t="shared" si="21"/>
        <v>120</v>
      </c>
      <c r="R78" s="74">
        <v>7000</v>
      </c>
      <c r="S78" s="72">
        <f t="shared" si="13"/>
        <v>116.66666666666667</v>
      </c>
    </row>
    <row r="79" spans="1:19" s="60" customFormat="1" ht="12.75">
      <c r="A79" s="62" t="s">
        <v>104</v>
      </c>
      <c r="B79" s="67">
        <f>B80+B82+B83+B84</f>
        <v>6196.5</v>
      </c>
      <c r="C79" s="67">
        <f>C80+C82+C83+C84</f>
        <v>895</v>
      </c>
      <c r="D79" s="67">
        <f>D80+D82+D83+D84</f>
        <v>657</v>
      </c>
      <c r="E79" s="65">
        <f t="shared" si="22"/>
        <v>73.40782122905027</v>
      </c>
      <c r="F79" s="67">
        <f>F80+F82+F83+F84</f>
        <v>2479</v>
      </c>
      <c r="G79" s="67">
        <f>G80+G82+G83+G84</f>
        <v>5300</v>
      </c>
      <c r="H79" s="65">
        <f t="shared" si="23"/>
        <v>213.79588543767647</v>
      </c>
      <c r="I79" s="67">
        <f>I80+I82+I83+I84</f>
        <v>657</v>
      </c>
      <c r="J79" s="67">
        <f>J80+J82+J83+J84</f>
        <v>627</v>
      </c>
      <c r="K79" s="65">
        <f t="shared" si="24"/>
        <v>95.4337899543379</v>
      </c>
      <c r="L79" s="67">
        <f>L80+L82+L83+L84</f>
        <v>6300</v>
      </c>
      <c r="M79" s="65">
        <f t="shared" si="20"/>
        <v>118.86792452830188</v>
      </c>
      <c r="N79" s="67">
        <f>N80+N82+N83+N84</f>
        <v>7800</v>
      </c>
      <c r="O79" s="65">
        <f t="shared" si="21"/>
        <v>123.80952380952381</v>
      </c>
      <c r="P79" s="67">
        <f>P80+P82+P83+P84</f>
        <v>9500</v>
      </c>
      <c r="Q79" s="65">
        <f t="shared" si="21"/>
        <v>121.79487179487178</v>
      </c>
      <c r="R79" s="67">
        <f>R80+R82+R83+R84</f>
        <v>11500</v>
      </c>
      <c r="S79" s="65">
        <f t="shared" si="13"/>
        <v>121.05263157894737</v>
      </c>
    </row>
    <row r="80" spans="1:19" s="77" customFormat="1" ht="12.75">
      <c r="A80" s="79" t="s">
        <v>80</v>
      </c>
      <c r="B80" s="71">
        <f aca="true" t="shared" si="26" ref="B80:R80">B81</f>
        <v>2280</v>
      </c>
      <c r="C80" s="71">
        <f t="shared" si="26"/>
        <v>185</v>
      </c>
      <c r="D80" s="71">
        <f t="shared" si="26"/>
        <v>100</v>
      </c>
      <c r="E80" s="72">
        <f t="shared" si="22"/>
        <v>54.054054054054056</v>
      </c>
      <c r="F80" s="71">
        <f t="shared" si="26"/>
        <v>0</v>
      </c>
      <c r="G80" s="71">
        <f t="shared" si="26"/>
        <v>2300</v>
      </c>
      <c r="H80" s="72">
        <f t="shared" si="23"/>
        <v>0</v>
      </c>
      <c r="I80" s="71">
        <f>I81</f>
        <v>100</v>
      </c>
      <c r="J80" s="71">
        <f>J81</f>
        <v>57</v>
      </c>
      <c r="K80" s="72">
        <f t="shared" si="24"/>
        <v>56.99999999999999</v>
      </c>
      <c r="L80" s="71">
        <f t="shared" si="26"/>
        <v>2500</v>
      </c>
      <c r="M80" s="72">
        <f t="shared" si="20"/>
        <v>108.69565217391303</v>
      </c>
      <c r="N80" s="71">
        <f t="shared" si="26"/>
        <v>2800</v>
      </c>
      <c r="O80" s="72">
        <f t="shared" si="21"/>
        <v>112.00000000000001</v>
      </c>
      <c r="P80" s="71">
        <f t="shared" si="26"/>
        <v>3000</v>
      </c>
      <c r="Q80" s="72">
        <f t="shared" si="21"/>
        <v>107.14285714285714</v>
      </c>
      <c r="R80" s="71">
        <f t="shared" si="26"/>
        <v>3500</v>
      </c>
      <c r="S80" s="72">
        <f t="shared" si="13"/>
        <v>116.66666666666667</v>
      </c>
    </row>
    <row r="81" spans="1:19" s="77" customFormat="1" ht="12.75">
      <c r="A81" s="74" t="s">
        <v>105</v>
      </c>
      <c r="B81" s="74">
        <v>2280</v>
      </c>
      <c r="C81" s="74">
        <v>185</v>
      </c>
      <c r="D81" s="74">
        <v>100</v>
      </c>
      <c r="E81" s="72">
        <f t="shared" si="22"/>
        <v>54.054054054054056</v>
      </c>
      <c r="F81" s="74"/>
      <c r="G81" s="73">
        <v>2300</v>
      </c>
      <c r="H81" s="72">
        <f t="shared" si="23"/>
        <v>0</v>
      </c>
      <c r="I81" s="74">
        <v>100</v>
      </c>
      <c r="J81" s="73">
        <v>57</v>
      </c>
      <c r="K81" s="72">
        <f t="shared" si="24"/>
        <v>56.99999999999999</v>
      </c>
      <c r="L81" s="74">
        <v>2500</v>
      </c>
      <c r="M81" s="72">
        <f t="shared" si="20"/>
        <v>108.69565217391303</v>
      </c>
      <c r="N81" s="74">
        <v>2800</v>
      </c>
      <c r="O81" s="72">
        <f t="shared" si="21"/>
        <v>112.00000000000001</v>
      </c>
      <c r="P81" s="74">
        <v>3000</v>
      </c>
      <c r="Q81" s="72">
        <f t="shared" si="21"/>
        <v>107.14285714285714</v>
      </c>
      <c r="R81" s="74">
        <v>3500</v>
      </c>
      <c r="S81" s="72">
        <f t="shared" si="13"/>
        <v>116.66666666666667</v>
      </c>
    </row>
    <row r="82" spans="1:19" s="77" customFormat="1" ht="12.75">
      <c r="A82" s="83" t="s">
        <v>88</v>
      </c>
      <c r="B82" s="74">
        <v>2528.5</v>
      </c>
      <c r="C82" s="74">
        <v>300</v>
      </c>
      <c r="D82" s="74">
        <v>157</v>
      </c>
      <c r="E82" s="72">
        <f t="shared" si="22"/>
        <v>52.33333333333333</v>
      </c>
      <c r="F82" s="74">
        <v>1427</v>
      </c>
      <c r="G82" s="73">
        <v>1800</v>
      </c>
      <c r="H82" s="72">
        <f t="shared" si="23"/>
        <v>126.13875262789067</v>
      </c>
      <c r="I82" s="74">
        <v>157</v>
      </c>
      <c r="J82" s="73">
        <v>200</v>
      </c>
      <c r="K82" s="72">
        <f t="shared" si="24"/>
        <v>127.38853503184713</v>
      </c>
      <c r="L82" s="74">
        <v>2300</v>
      </c>
      <c r="M82" s="72">
        <f t="shared" si="20"/>
        <v>127.77777777777777</v>
      </c>
      <c r="N82" s="74">
        <v>3000</v>
      </c>
      <c r="O82" s="72">
        <f t="shared" si="21"/>
        <v>130.43478260869566</v>
      </c>
      <c r="P82" s="74">
        <v>4000</v>
      </c>
      <c r="Q82" s="72">
        <f t="shared" si="21"/>
        <v>133.33333333333331</v>
      </c>
      <c r="R82" s="74">
        <v>5000</v>
      </c>
      <c r="S82" s="72">
        <f t="shared" si="13"/>
        <v>125</v>
      </c>
    </row>
    <row r="83" spans="1:19" s="77" customFormat="1" ht="12.75">
      <c r="A83" s="84" t="s">
        <v>90</v>
      </c>
      <c r="B83" s="74">
        <v>408</v>
      </c>
      <c r="C83" s="74">
        <v>117</v>
      </c>
      <c r="D83" s="74">
        <v>150</v>
      </c>
      <c r="E83" s="72">
        <f t="shared" si="22"/>
        <v>128.2051282051282</v>
      </c>
      <c r="F83" s="74"/>
      <c r="G83" s="73"/>
      <c r="H83" s="72">
        <f t="shared" si="23"/>
        <v>0</v>
      </c>
      <c r="I83" s="74">
        <v>150</v>
      </c>
      <c r="J83" s="73">
        <v>170</v>
      </c>
      <c r="K83" s="72">
        <f t="shared" si="24"/>
        <v>113.33333333333333</v>
      </c>
      <c r="L83" s="74"/>
      <c r="M83" s="72">
        <f t="shared" si="20"/>
        <v>0</v>
      </c>
      <c r="N83" s="74"/>
      <c r="O83" s="72">
        <f t="shared" si="21"/>
        <v>0</v>
      </c>
      <c r="P83" s="74"/>
      <c r="Q83" s="72">
        <f t="shared" si="21"/>
        <v>0</v>
      </c>
      <c r="R83" s="74"/>
      <c r="S83" s="72">
        <f t="shared" si="13"/>
        <v>0</v>
      </c>
    </row>
    <row r="84" spans="1:19" s="77" customFormat="1" ht="12.75">
      <c r="A84" s="82" t="s">
        <v>91</v>
      </c>
      <c r="B84" s="74">
        <v>980</v>
      </c>
      <c r="C84" s="74">
        <v>293</v>
      </c>
      <c r="D84" s="74">
        <v>250</v>
      </c>
      <c r="E84" s="72">
        <f t="shared" si="22"/>
        <v>85.32423208191126</v>
      </c>
      <c r="F84" s="74">
        <v>1052</v>
      </c>
      <c r="G84" s="73">
        <v>1200</v>
      </c>
      <c r="H84" s="72">
        <f t="shared" si="23"/>
        <v>114.06844106463878</v>
      </c>
      <c r="I84" s="74">
        <v>250</v>
      </c>
      <c r="J84" s="73">
        <v>200</v>
      </c>
      <c r="K84" s="72">
        <f t="shared" si="24"/>
        <v>80</v>
      </c>
      <c r="L84" s="74">
        <v>1500</v>
      </c>
      <c r="M84" s="72">
        <f t="shared" si="20"/>
        <v>125</v>
      </c>
      <c r="N84" s="74">
        <v>2000</v>
      </c>
      <c r="O84" s="72">
        <f t="shared" si="21"/>
        <v>133.33333333333331</v>
      </c>
      <c r="P84" s="74">
        <v>2500</v>
      </c>
      <c r="Q84" s="72">
        <f t="shared" si="21"/>
        <v>125</v>
      </c>
      <c r="R84" s="74">
        <v>3000</v>
      </c>
      <c r="S84" s="72">
        <f t="shared" si="13"/>
        <v>120</v>
      </c>
    </row>
    <row r="85" spans="1:19" s="60" customFormat="1" ht="12.75">
      <c r="A85" s="62" t="s">
        <v>106</v>
      </c>
      <c r="B85" s="67">
        <f>B86+B88+B89+B90</f>
        <v>28746</v>
      </c>
      <c r="C85" s="67">
        <f>C86+C88+C89+C90</f>
        <v>8774</v>
      </c>
      <c r="D85" s="67">
        <f>D86+D88+D89+D90</f>
        <v>8469</v>
      </c>
      <c r="E85" s="65">
        <f t="shared" si="22"/>
        <v>96.5238203783907</v>
      </c>
      <c r="F85" s="67">
        <f>F86+F88+F89+F90</f>
        <v>28485</v>
      </c>
      <c r="G85" s="67">
        <f>G86+G88+G89+G90</f>
        <v>31400</v>
      </c>
      <c r="H85" s="65">
        <f t="shared" si="23"/>
        <v>110.23345620502019</v>
      </c>
      <c r="I85" s="67">
        <f>I86+I88+I89+I90</f>
        <v>8469</v>
      </c>
      <c r="J85" s="67">
        <f>J86+J88+J89+J90</f>
        <v>9130</v>
      </c>
      <c r="K85" s="65">
        <f t="shared" si="24"/>
        <v>107.80493564765617</v>
      </c>
      <c r="L85" s="67">
        <f>L86+L88+L89+L90</f>
        <v>35500</v>
      </c>
      <c r="M85" s="65">
        <f t="shared" si="20"/>
        <v>113.05732484076434</v>
      </c>
      <c r="N85" s="67">
        <f>N86+N88+N89+N90</f>
        <v>40352</v>
      </c>
      <c r="O85" s="65">
        <f t="shared" si="21"/>
        <v>113.66760563380282</v>
      </c>
      <c r="P85" s="67">
        <f>P86+P88+P89+P90</f>
        <v>46500</v>
      </c>
      <c r="Q85" s="65">
        <f t="shared" si="21"/>
        <v>115.23592386994449</v>
      </c>
      <c r="R85" s="67">
        <f>R86+R88+R89+R90</f>
        <v>52800</v>
      </c>
      <c r="S85" s="65">
        <f t="shared" si="13"/>
        <v>113.54838709677419</v>
      </c>
    </row>
    <row r="86" spans="1:19" s="77" customFormat="1" ht="12.75">
      <c r="A86" s="79" t="s">
        <v>80</v>
      </c>
      <c r="B86" s="71">
        <f aca="true" t="shared" si="27" ref="B86:R86">B87</f>
        <v>24311</v>
      </c>
      <c r="C86" s="71">
        <f t="shared" si="27"/>
        <v>7509</v>
      </c>
      <c r="D86" s="71">
        <f t="shared" si="27"/>
        <v>7218</v>
      </c>
      <c r="E86" s="72">
        <f t="shared" si="22"/>
        <v>96.1246504194966</v>
      </c>
      <c r="F86" s="71">
        <f t="shared" si="27"/>
        <v>24772</v>
      </c>
      <c r="G86" s="71">
        <f t="shared" si="27"/>
        <v>27000</v>
      </c>
      <c r="H86" s="72">
        <f t="shared" si="23"/>
        <v>108.9940255126756</v>
      </c>
      <c r="I86" s="71">
        <f>I87</f>
        <v>7218</v>
      </c>
      <c r="J86" s="71">
        <f>J87</f>
        <v>7800</v>
      </c>
      <c r="K86" s="72">
        <f t="shared" si="24"/>
        <v>108.06317539484623</v>
      </c>
      <c r="L86" s="71">
        <f t="shared" si="27"/>
        <v>30000</v>
      </c>
      <c r="M86" s="72">
        <f t="shared" si="20"/>
        <v>111.11111111111111</v>
      </c>
      <c r="N86" s="71">
        <f t="shared" si="27"/>
        <v>33300</v>
      </c>
      <c r="O86" s="72">
        <f t="shared" si="21"/>
        <v>111.00000000000001</v>
      </c>
      <c r="P86" s="71">
        <f t="shared" si="27"/>
        <v>37000</v>
      </c>
      <c r="Q86" s="72">
        <f t="shared" si="21"/>
        <v>111.11111111111111</v>
      </c>
      <c r="R86" s="71">
        <f t="shared" si="27"/>
        <v>42000</v>
      </c>
      <c r="S86" s="72">
        <f t="shared" si="13"/>
        <v>113.51351351351352</v>
      </c>
    </row>
    <row r="87" spans="1:19" s="77" customFormat="1" ht="12.75">
      <c r="A87" s="74" t="s">
        <v>107</v>
      </c>
      <c r="B87" s="74">
        <v>24311</v>
      </c>
      <c r="C87" s="74">
        <v>7509</v>
      </c>
      <c r="D87" s="74">
        <v>7218</v>
      </c>
      <c r="E87" s="72">
        <f t="shared" si="22"/>
        <v>96.1246504194966</v>
      </c>
      <c r="F87" s="74">
        <v>24772</v>
      </c>
      <c r="G87" s="73">
        <v>27000</v>
      </c>
      <c r="H87" s="72">
        <f t="shared" si="23"/>
        <v>108.9940255126756</v>
      </c>
      <c r="I87" s="74">
        <v>7218</v>
      </c>
      <c r="J87" s="73">
        <v>7800</v>
      </c>
      <c r="K87" s="72">
        <f t="shared" si="24"/>
        <v>108.06317539484623</v>
      </c>
      <c r="L87" s="74">
        <v>30000</v>
      </c>
      <c r="M87" s="72">
        <f t="shared" si="20"/>
        <v>111.11111111111111</v>
      </c>
      <c r="N87" s="74">
        <v>33300</v>
      </c>
      <c r="O87" s="72">
        <f t="shared" si="21"/>
        <v>111.00000000000001</v>
      </c>
      <c r="P87" s="74">
        <v>37000</v>
      </c>
      <c r="Q87" s="72">
        <f t="shared" si="21"/>
        <v>111.11111111111111</v>
      </c>
      <c r="R87" s="74">
        <v>42000</v>
      </c>
      <c r="S87" s="72">
        <f t="shared" si="13"/>
        <v>113.51351351351352</v>
      </c>
    </row>
    <row r="88" spans="1:19" s="77" customFormat="1" ht="12.75">
      <c r="A88" s="83" t="s">
        <v>88</v>
      </c>
      <c r="B88" s="74">
        <v>2850</v>
      </c>
      <c r="C88" s="74">
        <v>900</v>
      </c>
      <c r="D88" s="74">
        <v>850</v>
      </c>
      <c r="E88" s="72">
        <f t="shared" si="22"/>
        <v>94.44444444444444</v>
      </c>
      <c r="F88" s="74">
        <v>2900</v>
      </c>
      <c r="G88" s="73">
        <v>3500</v>
      </c>
      <c r="H88" s="72">
        <f t="shared" si="23"/>
        <v>120.6896551724138</v>
      </c>
      <c r="I88" s="74">
        <v>850</v>
      </c>
      <c r="J88" s="73">
        <v>920</v>
      </c>
      <c r="K88" s="72">
        <f t="shared" si="24"/>
        <v>108.23529411764706</v>
      </c>
      <c r="L88" s="74">
        <v>4500</v>
      </c>
      <c r="M88" s="72">
        <f t="shared" si="20"/>
        <v>128.57142857142858</v>
      </c>
      <c r="N88" s="74">
        <v>5800</v>
      </c>
      <c r="O88" s="72">
        <f t="shared" si="21"/>
        <v>128.88888888888889</v>
      </c>
      <c r="P88" s="74">
        <v>7900</v>
      </c>
      <c r="Q88" s="72">
        <f t="shared" si="21"/>
        <v>136.20689655172413</v>
      </c>
      <c r="R88" s="74">
        <v>9000</v>
      </c>
      <c r="S88" s="72">
        <f t="shared" si="13"/>
        <v>113.9240506329114</v>
      </c>
    </row>
    <row r="89" spans="1:19" s="77" customFormat="1" ht="12.75">
      <c r="A89" s="84" t="s">
        <v>90</v>
      </c>
      <c r="B89" s="74">
        <v>450</v>
      </c>
      <c r="C89" s="74">
        <v>82</v>
      </c>
      <c r="D89" s="74">
        <v>95</v>
      </c>
      <c r="E89" s="72">
        <f t="shared" si="22"/>
        <v>115.85365853658536</v>
      </c>
      <c r="F89" s="74"/>
      <c r="G89" s="73"/>
      <c r="H89" s="72">
        <f t="shared" si="23"/>
        <v>0</v>
      </c>
      <c r="I89" s="74">
        <v>95</v>
      </c>
      <c r="J89" s="73">
        <v>110</v>
      </c>
      <c r="K89" s="72">
        <f t="shared" si="24"/>
        <v>115.78947368421053</v>
      </c>
      <c r="L89" s="74"/>
      <c r="M89" s="72">
        <f t="shared" si="20"/>
        <v>0</v>
      </c>
      <c r="N89" s="74"/>
      <c r="O89" s="72">
        <f t="shared" si="21"/>
        <v>0</v>
      </c>
      <c r="P89" s="74"/>
      <c r="Q89" s="72">
        <f t="shared" si="21"/>
        <v>0</v>
      </c>
      <c r="R89" s="74"/>
      <c r="S89" s="72">
        <f t="shared" si="13"/>
        <v>0</v>
      </c>
    </row>
    <row r="90" spans="1:19" s="77" customFormat="1" ht="12.75">
      <c r="A90" s="82" t="s">
        <v>91</v>
      </c>
      <c r="B90" s="74">
        <v>1135</v>
      </c>
      <c r="C90" s="74">
        <v>283</v>
      </c>
      <c r="D90" s="74">
        <v>306</v>
      </c>
      <c r="E90" s="72">
        <f t="shared" si="22"/>
        <v>108.12720848056536</v>
      </c>
      <c r="F90" s="74">
        <v>813</v>
      </c>
      <c r="G90" s="73">
        <v>900</v>
      </c>
      <c r="H90" s="72">
        <f t="shared" si="23"/>
        <v>110.70110701107012</v>
      </c>
      <c r="I90" s="74">
        <v>306</v>
      </c>
      <c r="J90" s="73">
        <v>300</v>
      </c>
      <c r="K90" s="72">
        <f t="shared" si="24"/>
        <v>98.0392156862745</v>
      </c>
      <c r="L90" s="74">
        <v>1000</v>
      </c>
      <c r="M90" s="72">
        <f t="shared" si="20"/>
        <v>111.11111111111111</v>
      </c>
      <c r="N90" s="74">
        <v>1252</v>
      </c>
      <c r="O90" s="72">
        <f t="shared" si="21"/>
        <v>125.2</v>
      </c>
      <c r="P90" s="74">
        <v>1600</v>
      </c>
      <c r="Q90" s="72">
        <f t="shared" si="21"/>
        <v>127.79552715654951</v>
      </c>
      <c r="R90" s="74">
        <v>1800</v>
      </c>
      <c r="S90" s="72">
        <f t="shared" si="13"/>
        <v>112.5</v>
      </c>
    </row>
    <row r="91" spans="1:19" s="60" customFormat="1" ht="12.75">
      <c r="A91" s="62" t="s">
        <v>108</v>
      </c>
      <c r="B91" s="67">
        <f>B92+B94+B95+B96</f>
        <v>5636.9</v>
      </c>
      <c r="C91" s="67">
        <f>C92+C94+C95+C96</f>
        <v>774</v>
      </c>
      <c r="D91" s="67">
        <f>D92+D94+D95+D96</f>
        <v>1044</v>
      </c>
      <c r="E91" s="65">
        <f t="shared" si="22"/>
        <v>134.88372093023256</v>
      </c>
      <c r="F91" s="67">
        <f>F92+F94+F95+F96</f>
        <v>5066</v>
      </c>
      <c r="G91" s="67">
        <f>G92+G94+G95+G96</f>
        <v>6121</v>
      </c>
      <c r="H91" s="65">
        <f t="shared" si="23"/>
        <v>120.82510856691671</v>
      </c>
      <c r="I91" s="67">
        <f>I92+I94+I95+I96</f>
        <v>1044</v>
      </c>
      <c r="J91" s="67">
        <f>J92+J94+J95+J96</f>
        <v>1140</v>
      </c>
      <c r="K91" s="65">
        <f t="shared" si="24"/>
        <v>109.19540229885058</v>
      </c>
      <c r="L91" s="67">
        <f>L92+L94+L95+L96</f>
        <v>7300</v>
      </c>
      <c r="M91" s="65">
        <f t="shared" si="20"/>
        <v>119.26155856886129</v>
      </c>
      <c r="N91" s="67">
        <f>N92+N94+N95+N96</f>
        <v>9100</v>
      </c>
      <c r="O91" s="65">
        <f t="shared" si="21"/>
        <v>124.65753424657535</v>
      </c>
      <c r="P91" s="67">
        <f>P92+P94+P95+P96</f>
        <v>12000</v>
      </c>
      <c r="Q91" s="65">
        <f t="shared" si="21"/>
        <v>131.86813186813185</v>
      </c>
      <c r="R91" s="67">
        <f>R92+R94+R95+R96</f>
        <v>14150</v>
      </c>
      <c r="S91" s="65">
        <f t="shared" si="13"/>
        <v>117.91666666666667</v>
      </c>
    </row>
    <row r="92" spans="1:19" s="77" customFormat="1" ht="12.75">
      <c r="A92" s="79" t="s">
        <v>80</v>
      </c>
      <c r="B92" s="71">
        <f aca="true" t="shared" si="28" ref="B92:R92">B93</f>
        <v>1500</v>
      </c>
      <c r="C92" s="71">
        <f t="shared" si="28"/>
        <v>0</v>
      </c>
      <c r="D92" s="71">
        <f t="shared" si="28"/>
        <v>0</v>
      </c>
      <c r="E92" s="72">
        <f t="shared" si="22"/>
        <v>0</v>
      </c>
      <c r="F92" s="71">
        <f t="shared" si="28"/>
        <v>0</v>
      </c>
      <c r="G92" s="71">
        <f t="shared" si="28"/>
        <v>0</v>
      </c>
      <c r="H92" s="72">
        <f t="shared" si="23"/>
        <v>0</v>
      </c>
      <c r="I92" s="71">
        <f>I93</f>
        <v>0</v>
      </c>
      <c r="J92" s="71">
        <f>J93</f>
        <v>0</v>
      </c>
      <c r="K92" s="72">
        <f t="shared" si="24"/>
        <v>0</v>
      </c>
      <c r="L92" s="71">
        <f t="shared" si="28"/>
        <v>0</v>
      </c>
      <c r="M92" s="72">
        <f t="shared" si="20"/>
        <v>0</v>
      </c>
      <c r="N92" s="71">
        <f t="shared" si="28"/>
        <v>0</v>
      </c>
      <c r="O92" s="72">
        <f t="shared" si="21"/>
        <v>0</v>
      </c>
      <c r="P92" s="71">
        <f t="shared" si="28"/>
        <v>0</v>
      </c>
      <c r="Q92" s="72">
        <f t="shared" si="21"/>
        <v>0</v>
      </c>
      <c r="R92" s="71">
        <f t="shared" si="28"/>
        <v>0</v>
      </c>
      <c r="S92" s="72">
        <f t="shared" si="13"/>
        <v>0</v>
      </c>
    </row>
    <row r="93" spans="1:19" s="77" customFormat="1" ht="12.75">
      <c r="A93" s="74" t="s">
        <v>109</v>
      </c>
      <c r="B93" s="74">
        <v>1500</v>
      </c>
      <c r="C93" s="74"/>
      <c r="D93" s="74"/>
      <c r="E93" s="72">
        <f t="shared" si="22"/>
        <v>0</v>
      </c>
      <c r="F93" s="74"/>
      <c r="G93" s="73"/>
      <c r="H93" s="72">
        <f t="shared" si="23"/>
        <v>0</v>
      </c>
      <c r="I93" s="74"/>
      <c r="J93" s="73"/>
      <c r="K93" s="72">
        <f t="shared" si="24"/>
        <v>0</v>
      </c>
      <c r="L93" s="74"/>
      <c r="M93" s="72">
        <f t="shared" si="20"/>
        <v>0</v>
      </c>
      <c r="N93" s="74"/>
      <c r="O93" s="72">
        <f t="shared" si="21"/>
        <v>0</v>
      </c>
      <c r="P93" s="74"/>
      <c r="Q93" s="72">
        <f t="shared" si="21"/>
        <v>0</v>
      </c>
      <c r="R93" s="74"/>
      <c r="S93" s="72">
        <f t="shared" si="13"/>
        <v>0</v>
      </c>
    </row>
    <row r="94" spans="1:19" s="77" customFormat="1" ht="12.75">
      <c r="A94" s="83" t="s">
        <v>88</v>
      </c>
      <c r="B94" s="74">
        <v>2596.9</v>
      </c>
      <c r="C94" s="74">
        <v>240</v>
      </c>
      <c r="D94" s="74">
        <v>281</v>
      </c>
      <c r="E94" s="72">
        <f t="shared" si="22"/>
        <v>117.08333333333334</v>
      </c>
      <c r="F94" s="74">
        <v>2880</v>
      </c>
      <c r="G94" s="73">
        <v>3500</v>
      </c>
      <c r="H94" s="72">
        <f t="shared" si="23"/>
        <v>121.52777777777777</v>
      </c>
      <c r="I94" s="74">
        <v>281</v>
      </c>
      <c r="J94" s="73">
        <v>320</v>
      </c>
      <c r="K94" s="72">
        <f t="shared" si="24"/>
        <v>113.87900355871888</v>
      </c>
      <c r="L94" s="74">
        <v>4300</v>
      </c>
      <c r="M94" s="72">
        <f t="shared" si="20"/>
        <v>122.85714285714286</v>
      </c>
      <c r="N94" s="74">
        <v>5500</v>
      </c>
      <c r="O94" s="72">
        <f t="shared" si="21"/>
        <v>127.90697674418605</v>
      </c>
      <c r="P94" s="74">
        <v>7500</v>
      </c>
      <c r="Q94" s="72">
        <f t="shared" si="21"/>
        <v>136.36363636363635</v>
      </c>
      <c r="R94" s="74">
        <v>9000</v>
      </c>
      <c r="S94" s="72">
        <f t="shared" si="13"/>
        <v>120</v>
      </c>
    </row>
    <row r="95" spans="1:19" s="77" customFormat="1" ht="12.75">
      <c r="A95" s="84" t="s">
        <v>90</v>
      </c>
      <c r="B95" s="74">
        <v>650</v>
      </c>
      <c r="C95" s="74">
        <v>186</v>
      </c>
      <c r="D95" s="74">
        <v>291</v>
      </c>
      <c r="E95" s="72">
        <f t="shared" si="22"/>
        <v>156.4516129032258</v>
      </c>
      <c r="F95" s="74">
        <v>821</v>
      </c>
      <c r="G95" s="73">
        <v>821</v>
      </c>
      <c r="H95" s="72">
        <f t="shared" si="23"/>
        <v>100</v>
      </c>
      <c r="I95" s="74">
        <v>291</v>
      </c>
      <c r="J95" s="73">
        <v>320</v>
      </c>
      <c r="K95" s="72">
        <f t="shared" si="24"/>
        <v>109.96563573883162</v>
      </c>
      <c r="L95" s="74">
        <v>800</v>
      </c>
      <c r="M95" s="72">
        <f t="shared" si="20"/>
        <v>97.442143727162</v>
      </c>
      <c r="N95" s="74">
        <v>800</v>
      </c>
      <c r="O95" s="72">
        <f t="shared" si="21"/>
        <v>100</v>
      </c>
      <c r="P95" s="74">
        <v>800</v>
      </c>
      <c r="Q95" s="72">
        <f t="shared" si="21"/>
        <v>100</v>
      </c>
      <c r="R95" s="74">
        <v>950</v>
      </c>
      <c r="S95" s="72">
        <f t="shared" si="13"/>
        <v>118.75</v>
      </c>
    </row>
    <row r="96" spans="1:19" s="77" customFormat="1" ht="12.75">
      <c r="A96" s="82" t="s">
        <v>91</v>
      </c>
      <c r="B96" s="74">
        <v>890</v>
      </c>
      <c r="C96" s="74">
        <v>348</v>
      </c>
      <c r="D96" s="74">
        <v>472</v>
      </c>
      <c r="E96" s="72">
        <f t="shared" si="22"/>
        <v>135.63218390804596</v>
      </c>
      <c r="F96" s="74">
        <v>1365</v>
      </c>
      <c r="G96" s="73">
        <v>1800</v>
      </c>
      <c r="H96" s="72">
        <f t="shared" si="23"/>
        <v>131.86813186813185</v>
      </c>
      <c r="I96" s="74">
        <v>472</v>
      </c>
      <c r="J96" s="73">
        <v>500</v>
      </c>
      <c r="K96" s="72">
        <f t="shared" si="24"/>
        <v>105.93220338983052</v>
      </c>
      <c r="L96" s="74">
        <v>2200</v>
      </c>
      <c r="M96" s="72">
        <f t="shared" si="20"/>
        <v>122.22222222222223</v>
      </c>
      <c r="N96" s="74">
        <v>2800</v>
      </c>
      <c r="O96" s="72">
        <f t="shared" si="21"/>
        <v>127.27272727272727</v>
      </c>
      <c r="P96" s="74">
        <v>3700</v>
      </c>
      <c r="Q96" s="72">
        <f t="shared" si="21"/>
        <v>132.14285714285714</v>
      </c>
      <c r="R96" s="74">
        <v>4200</v>
      </c>
      <c r="S96" s="72">
        <f t="shared" si="13"/>
        <v>113.51351351351352</v>
      </c>
    </row>
    <row r="97" spans="1:19" s="60" customFormat="1" ht="12.75">
      <c r="A97" s="62" t="s">
        <v>110</v>
      </c>
      <c r="B97" s="67">
        <f>B98+B99+B100+B101</f>
        <v>5356.7</v>
      </c>
      <c r="C97" s="67">
        <f>C98+C99+C100+C101</f>
        <v>1072</v>
      </c>
      <c r="D97" s="67">
        <f>D98+D99+D100+D101</f>
        <v>971</v>
      </c>
      <c r="E97" s="65">
        <f t="shared" si="22"/>
        <v>90.57835820895522</v>
      </c>
      <c r="F97" s="67">
        <f>F98+F99+F100+F101</f>
        <v>3470</v>
      </c>
      <c r="G97" s="67">
        <f>G98+G99+G100+G101</f>
        <v>4450</v>
      </c>
      <c r="H97" s="65">
        <f t="shared" si="23"/>
        <v>128.2420749279539</v>
      </c>
      <c r="I97" s="67">
        <f>I98+I99+I100+I101</f>
        <v>971</v>
      </c>
      <c r="J97" s="67">
        <f>J98+J99+J100+J101</f>
        <v>1010</v>
      </c>
      <c r="K97" s="65">
        <f t="shared" si="24"/>
        <v>104.01647785787848</v>
      </c>
      <c r="L97" s="67">
        <f>L98+L99+L100+L101</f>
        <v>5700</v>
      </c>
      <c r="M97" s="65">
        <f t="shared" si="20"/>
        <v>128.08988764044943</v>
      </c>
      <c r="N97" s="67">
        <f>N98+N99+N100+N101</f>
        <v>7300</v>
      </c>
      <c r="O97" s="65">
        <f t="shared" si="21"/>
        <v>128.0701754385965</v>
      </c>
      <c r="P97" s="67">
        <f>P98+P99+P100+P101</f>
        <v>9400</v>
      </c>
      <c r="Q97" s="65">
        <f t="shared" si="21"/>
        <v>128.76712328767124</v>
      </c>
      <c r="R97" s="67">
        <f>R98+R99+R100+R101</f>
        <v>11100</v>
      </c>
      <c r="S97" s="65">
        <f t="shared" si="13"/>
        <v>118.08510638297874</v>
      </c>
    </row>
    <row r="98" spans="1:19" s="77" customFormat="1" ht="12.75">
      <c r="A98" s="79" t="s">
        <v>80</v>
      </c>
      <c r="B98" s="74"/>
      <c r="C98" s="74"/>
      <c r="D98" s="74"/>
      <c r="E98" s="72">
        <f t="shared" si="22"/>
        <v>0</v>
      </c>
      <c r="F98" s="74"/>
      <c r="G98" s="73"/>
      <c r="H98" s="72">
        <f t="shared" si="23"/>
        <v>0</v>
      </c>
      <c r="I98" s="74"/>
      <c r="J98" s="73"/>
      <c r="K98" s="72">
        <f t="shared" si="24"/>
        <v>0</v>
      </c>
      <c r="L98" s="74"/>
      <c r="M98" s="72">
        <f t="shared" si="20"/>
        <v>0</v>
      </c>
      <c r="N98" s="74"/>
      <c r="O98" s="72">
        <f t="shared" si="21"/>
        <v>0</v>
      </c>
      <c r="P98" s="74"/>
      <c r="Q98" s="72">
        <f t="shared" si="21"/>
        <v>0</v>
      </c>
      <c r="R98" s="74"/>
      <c r="S98" s="72">
        <f t="shared" si="13"/>
        <v>0</v>
      </c>
    </row>
    <row r="99" spans="1:19" s="77" customFormat="1" ht="12.75">
      <c r="A99" s="83" t="s">
        <v>88</v>
      </c>
      <c r="B99" s="74">
        <v>3968.7</v>
      </c>
      <c r="C99" s="74">
        <v>781</v>
      </c>
      <c r="D99" s="74">
        <v>483</v>
      </c>
      <c r="E99" s="72">
        <f t="shared" si="22"/>
        <v>61.8437900128041</v>
      </c>
      <c r="F99" s="74">
        <v>2706</v>
      </c>
      <c r="G99" s="73">
        <v>3500</v>
      </c>
      <c r="H99" s="72">
        <f t="shared" si="23"/>
        <v>129.34220251293422</v>
      </c>
      <c r="I99" s="74">
        <v>483</v>
      </c>
      <c r="J99" s="73">
        <v>500</v>
      </c>
      <c r="K99" s="72">
        <f t="shared" si="24"/>
        <v>103.51966873706004</v>
      </c>
      <c r="L99" s="74">
        <v>4500</v>
      </c>
      <c r="M99" s="72">
        <f aca="true" t="shared" si="29" ref="M99:M130">IF(G99=0,0,L99/G99*100)</f>
        <v>128.57142857142858</v>
      </c>
      <c r="N99" s="74">
        <v>5800</v>
      </c>
      <c r="O99" s="72">
        <f t="shared" si="21"/>
        <v>128.88888888888889</v>
      </c>
      <c r="P99" s="74">
        <v>7500</v>
      </c>
      <c r="Q99" s="72">
        <f t="shared" si="21"/>
        <v>129.31034482758622</v>
      </c>
      <c r="R99" s="74">
        <v>9000</v>
      </c>
      <c r="S99" s="72">
        <f aca="true" t="shared" si="30" ref="S99:S143">IF(P99=0,0,R99/P99*100)</f>
        <v>120</v>
      </c>
    </row>
    <row r="100" spans="1:19" s="77" customFormat="1" ht="12.75">
      <c r="A100" s="84" t="s">
        <v>90</v>
      </c>
      <c r="B100" s="74">
        <v>498</v>
      </c>
      <c r="C100" s="74">
        <v>160</v>
      </c>
      <c r="D100" s="74">
        <v>180</v>
      </c>
      <c r="E100" s="72">
        <f t="shared" si="22"/>
        <v>112.5</v>
      </c>
      <c r="F100" s="74"/>
      <c r="G100" s="73"/>
      <c r="H100" s="72">
        <f t="shared" si="23"/>
        <v>0</v>
      </c>
      <c r="I100" s="74">
        <v>180</v>
      </c>
      <c r="J100" s="73">
        <v>210</v>
      </c>
      <c r="K100" s="72">
        <f t="shared" si="24"/>
        <v>116.66666666666667</v>
      </c>
      <c r="L100" s="74"/>
      <c r="M100" s="72">
        <f t="shared" si="29"/>
        <v>0</v>
      </c>
      <c r="N100" s="74"/>
      <c r="O100" s="72">
        <f t="shared" si="21"/>
        <v>0</v>
      </c>
      <c r="P100" s="74"/>
      <c r="Q100" s="72">
        <f t="shared" si="21"/>
        <v>0</v>
      </c>
      <c r="R100" s="74"/>
      <c r="S100" s="72">
        <f t="shared" si="30"/>
        <v>0</v>
      </c>
    </row>
    <row r="101" spans="1:19" s="77" customFormat="1" ht="12.75">
      <c r="A101" s="82" t="s">
        <v>91</v>
      </c>
      <c r="B101" s="74">
        <v>890</v>
      </c>
      <c r="C101" s="74">
        <v>131</v>
      </c>
      <c r="D101" s="74">
        <v>308</v>
      </c>
      <c r="E101" s="72">
        <f t="shared" si="22"/>
        <v>235.1145038167939</v>
      </c>
      <c r="F101" s="74">
        <v>764</v>
      </c>
      <c r="G101" s="73">
        <v>950</v>
      </c>
      <c r="H101" s="72">
        <f t="shared" si="23"/>
        <v>124.3455497382199</v>
      </c>
      <c r="I101" s="74">
        <v>308</v>
      </c>
      <c r="J101" s="73">
        <v>300</v>
      </c>
      <c r="K101" s="72">
        <f t="shared" si="24"/>
        <v>97.40259740259741</v>
      </c>
      <c r="L101" s="74">
        <v>1200</v>
      </c>
      <c r="M101" s="72">
        <f t="shared" si="29"/>
        <v>126.3157894736842</v>
      </c>
      <c r="N101" s="74">
        <v>1500</v>
      </c>
      <c r="O101" s="72">
        <f t="shared" si="21"/>
        <v>125</v>
      </c>
      <c r="P101" s="74">
        <v>1900</v>
      </c>
      <c r="Q101" s="72">
        <f t="shared" si="21"/>
        <v>126.66666666666666</v>
      </c>
      <c r="R101" s="74">
        <v>2100</v>
      </c>
      <c r="S101" s="72">
        <f t="shared" si="30"/>
        <v>110.5263157894737</v>
      </c>
    </row>
    <row r="102" spans="1:19" s="60" customFormat="1" ht="12.75">
      <c r="A102" s="62" t="s">
        <v>111</v>
      </c>
      <c r="B102" s="67">
        <f>B103+B105+B110+B112+B115+B118+B120+B121+B122+B125+B126</f>
        <v>62051</v>
      </c>
      <c r="C102" s="67">
        <f>C103+C105+C110+C112+C115+C118+C120+C121+C122+C125+C126</f>
        <v>15296</v>
      </c>
      <c r="D102" s="67">
        <f>D103+D105+D110+D112+D115+D118+D120+D121+D122+D125+D126</f>
        <v>21273</v>
      </c>
      <c r="E102" s="65">
        <f t="shared" si="22"/>
        <v>139.07557531380755</v>
      </c>
      <c r="F102" s="67">
        <f>F103+F105+F110+F112+F115+F118+F120+F121+F122+F125+F126</f>
        <v>55393</v>
      </c>
      <c r="G102" s="67">
        <f>G103+G105+G110+G112+G115+G118+G120+G121+G122+G125+G126</f>
        <v>65400</v>
      </c>
      <c r="H102" s="65">
        <f t="shared" si="23"/>
        <v>118.06545953459823</v>
      </c>
      <c r="I102" s="67">
        <f>I103+I105+I110+I112+I115+I118+I120+I121+I122+I125+I126</f>
        <v>21273</v>
      </c>
      <c r="J102" s="67">
        <f>J103+J105+J110+J112+J115+J118+J120+J121+J122+J125+J126</f>
        <v>23260</v>
      </c>
      <c r="K102" s="65">
        <f t="shared" si="24"/>
        <v>109.3404785408734</v>
      </c>
      <c r="L102" s="67">
        <f>L103+L105+L110+L112+L115+L118+L120+L121+L122+L125+L126</f>
        <v>78800</v>
      </c>
      <c r="M102" s="65">
        <f t="shared" si="29"/>
        <v>120.48929663608563</v>
      </c>
      <c r="N102" s="67">
        <f>N103+N105+N110+N112+N115+N118+N120+N121+N122+N125+N126</f>
        <v>89550</v>
      </c>
      <c r="O102" s="65">
        <f t="shared" si="21"/>
        <v>113.64213197969544</v>
      </c>
      <c r="P102" s="67">
        <f>P103+P105+P110+P112+P115+P118+P120+P121+P122+P125+P126</f>
        <v>122050</v>
      </c>
      <c r="Q102" s="65">
        <f t="shared" si="21"/>
        <v>136.2925739810162</v>
      </c>
      <c r="R102" s="67">
        <f>R103+R105+R110+R112+R115+R118+R120+R121+R122+R125+R126</f>
        <v>144450</v>
      </c>
      <c r="S102" s="65">
        <f t="shared" si="30"/>
        <v>118.35313396149118</v>
      </c>
    </row>
    <row r="103" spans="1:19" s="77" customFormat="1" ht="12.75">
      <c r="A103" s="79" t="s">
        <v>80</v>
      </c>
      <c r="B103" s="71">
        <f aca="true" t="shared" si="31" ref="B103:R103">B104</f>
        <v>830</v>
      </c>
      <c r="C103" s="71">
        <f t="shared" si="31"/>
        <v>1000</v>
      </c>
      <c r="D103" s="71">
        <f t="shared" si="31"/>
        <v>3000</v>
      </c>
      <c r="E103" s="72">
        <f t="shared" si="22"/>
        <v>300</v>
      </c>
      <c r="F103" s="71">
        <f t="shared" si="31"/>
        <v>1300</v>
      </c>
      <c r="G103" s="71">
        <f t="shared" si="31"/>
        <v>1450</v>
      </c>
      <c r="H103" s="72">
        <f t="shared" si="23"/>
        <v>111.53846153846155</v>
      </c>
      <c r="I103" s="71">
        <f>I104</f>
        <v>3000</v>
      </c>
      <c r="J103" s="71">
        <f>J104</f>
        <v>3500</v>
      </c>
      <c r="K103" s="72">
        <f t="shared" si="24"/>
        <v>116.66666666666667</v>
      </c>
      <c r="L103" s="71">
        <f t="shared" si="31"/>
        <v>1800</v>
      </c>
      <c r="M103" s="72">
        <f t="shared" si="29"/>
        <v>124.13793103448276</v>
      </c>
      <c r="N103" s="71">
        <f t="shared" si="31"/>
        <v>2300</v>
      </c>
      <c r="O103" s="72">
        <f t="shared" si="21"/>
        <v>127.77777777777777</v>
      </c>
      <c r="P103" s="71">
        <f t="shared" si="31"/>
        <v>3000</v>
      </c>
      <c r="Q103" s="72">
        <f t="shared" si="21"/>
        <v>130.43478260869566</v>
      </c>
      <c r="R103" s="71">
        <f t="shared" si="31"/>
        <v>3500</v>
      </c>
      <c r="S103" s="72">
        <f t="shared" si="30"/>
        <v>116.66666666666667</v>
      </c>
    </row>
    <row r="104" spans="1:19" s="77" customFormat="1" ht="12.75">
      <c r="A104" s="74" t="s">
        <v>112</v>
      </c>
      <c r="B104" s="74">
        <v>830</v>
      </c>
      <c r="C104" s="74">
        <v>1000</v>
      </c>
      <c r="D104" s="74">
        <v>3000</v>
      </c>
      <c r="E104" s="72">
        <f t="shared" si="22"/>
        <v>300</v>
      </c>
      <c r="F104" s="74">
        <v>1300</v>
      </c>
      <c r="G104" s="73">
        <v>1450</v>
      </c>
      <c r="H104" s="72">
        <f t="shared" si="23"/>
        <v>111.53846153846155</v>
      </c>
      <c r="I104" s="74">
        <v>3000</v>
      </c>
      <c r="J104" s="73">
        <v>3500</v>
      </c>
      <c r="K104" s="72">
        <f t="shared" si="24"/>
        <v>116.66666666666667</v>
      </c>
      <c r="L104" s="74">
        <v>1800</v>
      </c>
      <c r="M104" s="72">
        <f t="shared" si="29"/>
        <v>124.13793103448276</v>
      </c>
      <c r="N104" s="74">
        <v>2300</v>
      </c>
      <c r="O104" s="72">
        <f t="shared" si="21"/>
        <v>127.77777777777777</v>
      </c>
      <c r="P104" s="74">
        <v>3000</v>
      </c>
      <c r="Q104" s="72">
        <f t="shared" si="21"/>
        <v>130.43478260869566</v>
      </c>
      <c r="R104" s="74">
        <v>3500</v>
      </c>
      <c r="S104" s="72">
        <f t="shared" si="30"/>
        <v>116.66666666666667</v>
      </c>
    </row>
    <row r="105" spans="1:19" s="77" customFormat="1" ht="12.75">
      <c r="A105" s="81" t="s">
        <v>83</v>
      </c>
      <c r="B105" s="71">
        <f>B106+B108</f>
        <v>4100</v>
      </c>
      <c r="C105" s="71">
        <f>C106+C108</f>
        <v>0</v>
      </c>
      <c r="D105" s="71">
        <f>D106+D108</f>
        <v>0</v>
      </c>
      <c r="E105" s="72">
        <f t="shared" si="22"/>
        <v>0</v>
      </c>
      <c r="F105" s="71">
        <f>F106+F108</f>
        <v>0</v>
      </c>
      <c r="G105" s="71">
        <f>G106+G108</f>
        <v>0</v>
      </c>
      <c r="H105" s="72">
        <f t="shared" si="23"/>
        <v>0</v>
      </c>
      <c r="I105" s="71">
        <f>I106+I108</f>
        <v>0</v>
      </c>
      <c r="J105" s="71">
        <f>J106+J108</f>
        <v>0</v>
      </c>
      <c r="K105" s="72">
        <f t="shared" si="24"/>
        <v>0</v>
      </c>
      <c r="L105" s="71">
        <f>L106+L108</f>
        <v>0</v>
      </c>
      <c r="M105" s="72">
        <f t="shared" si="29"/>
        <v>0</v>
      </c>
      <c r="N105" s="71">
        <f>N106+N108</f>
        <v>0</v>
      </c>
      <c r="O105" s="72">
        <f t="shared" si="21"/>
        <v>0</v>
      </c>
      <c r="P105" s="71">
        <f>P106+P108</f>
        <v>0</v>
      </c>
      <c r="Q105" s="72">
        <f t="shared" si="21"/>
        <v>0</v>
      </c>
      <c r="R105" s="71">
        <f>R106+R108</f>
        <v>0</v>
      </c>
      <c r="S105" s="72">
        <f t="shared" si="30"/>
        <v>0</v>
      </c>
    </row>
    <row r="106" spans="1:19" s="77" customFormat="1" ht="12.75">
      <c r="A106" s="81" t="s">
        <v>129</v>
      </c>
      <c r="B106" s="71">
        <f>B107</f>
        <v>4100</v>
      </c>
      <c r="C106" s="71">
        <f>C107</f>
        <v>0</v>
      </c>
      <c r="D106" s="71">
        <f>D107</f>
        <v>0</v>
      </c>
      <c r="E106" s="72">
        <f t="shared" si="22"/>
        <v>0</v>
      </c>
      <c r="F106" s="71">
        <f>F107</f>
        <v>0</v>
      </c>
      <c r="G106" s="71">
        <f>G107</f>
        <v>0</v>
      </c>
      <c r="H106" s="72">
        <f t="shared" si="23"/>
        <v>0</v>
      </c>
      <c r="I106" s="71">
        <f>I107</f>
        <v>0</v>
      </c>
      <c r="J106" s="71">
        <f>J107</f>
        <v>0</v>
      </c>
      <c r="K106" s="72">
        <f t="shared" si="24"/>
        <v>0</v>
      </c>
      <c r="L106" s="71">
        <f>L107</f>
        <v>0</v>
      </c>
      <c r="M106" s="72">
        <f t="shared" si="29"/>
        <v>0</v>
      </c>
      <c r="N106" s="71">
        <f>N107</f>
        <v>0</v>
      </c>
      <c r="O106" s="72">
        <f t="shared" si="21"/>
        <v>0</v>
      </c>
      <c r="P106" s="71">
        <f>P107</f>
        <v>0</v>
      </c>
      <c r="Q106" s="72">
        <f t="shared" si="21"/>
        <v>0</v>
      </c>
      <c r="R106" s="71">
        <f>R107</f>
        <v>0</v>
      </c>
      <c r="S106" s="72">
        <f t="shared" si="30"/>
        <v>0</v>
      </c>
    </row>
    <row r="107" spans="1:19" s="77" customFormat="1" ht="12.75">
      <c r="A107" s="74" t="s">
        <v>113</v>
      </c>
      <c r="B107" s="74">
        <v>4100</v>
      </c>
      <c r="C107" s="74"/>
      <c r="D107" s="74"/>
      <c r="E107" s="72">
        <f t="shared" si="22"/>
        <v>0</v>
      </c>
      <c r="F107" s="74"/>
      <c r="G107" s="73"/>
      <c r="H107" s="72">
        <f t="shared" si="23"/>
        <v>0</v>
      </c>
      <c r="I107" s="74"/>
      <c r="J107" s="73"/>
      <c r="K107" s="72">
        <f t="shared" si="24"/>
        <v>0</v>
      </c>
      <c r="L107" s="74"/>
      <c r="M107" s="72">
        <f t="shared" si="29"/>
        <v>0</v>
      </c>
      <c r="N107" s="74"/>
      <c r="O107" s="72">
        <f t="shared" si="21"/>
        <v>0</v>
      </c>
      <c r="P107" s="74"/>
      <c r="Q107" s="72">
        <f t="shared" si="21"/>
        <v>0</v>
      </c>
      <c r="R107" s="74"/>
      <c r="S107" s="72">
        <f t="shared" si="30"/>
        <v>0</v>
      </c>
    </row>
    <row r="108" spans="1:19" s="77" customFormat="1" ht="12.75">
      <c r="A108" s="82" t="s">
        <v>151</v>
      </c>
      <c r="B108" s="71">
        <f aca="true" t="shared" si="32" ref="B108:R108">B109</f>
        <v>0</v>
      </c>
      <c r="C108" s="71">
        <f t="shared" si="32"/>
        <v>0</v>
      </c>
      <c r="D108" s="71">
        <f t="shared" si="32"/>
        <v>0</v>
      </c>
      <c r="E108" s="72">
        <f t="shared" si="22"/>
        <v>0</v>
      </c>
      <c r="F108" s="71">
        <f t="shared" si="32"/>
        <v>0</v>
      </c>
      <c r="G108" s="71">
        <f t="shared" si="32"/>
        <v>0</v>
      </c>
      <c r="H108" s="72">
        <f t="shared" si="23"/>
        <v>0</v>
      </c>
      <c r="I108" s="71">
        <f>I109</f>
        <v>0</v>
      </c>
      <c r="J108" s="71">
        <f>J109</f>
        <v>0</v>
      </c>
      <c r="K108" s="72">
        <f t="shared" si="24"/>
        <v>0</v>
      </c>
      <c r="L108" s="71">
        <f t="shared" si="32"/>
        <v>0</v>
      </c>
      <c r="M108" s="72">
        <f t="shared" si="29"/>
        <v>0</v>
      </c>
      <c r="N108" s="71">
        <f t="shared" si="32"/>
        <v>0</v>
      </c>
      <c r="O108" s="72">
        <f t="shared" si="21"/>
        <v>0</v>
      </c>
      <c r="P108" s="71">
        <f t="shared" si="32"/>
        <v>0</v>
      </c>
      <c r="Q108" s="72">
        <f t="shared" si="21"/>
        <v>0</v>
      </c>
      <c r="R108" s="71">
        <f t="shared" si="32"/>
        <v>0</v>
      </c>
      <c r="S108" s="72">
        <f t="shared" si="30"/>
        <v>0</v>
      </c>
    </row>
    <row r="109" spans="1:19" s="77" customFormat="1" ht="12.75">
      <c r="A109" s="74" t="s">
        <v>114</v>
      </c>
      <c r="B109" s="74"/>
      <c r="C109" s="74"/>
      <c r="D109" s="74"/>
      <c r="E109" s="72">
        <f t="shared" si="22"/>
        <v>0</v>
      </c>
      <c r="F109" s="74"/>
      <c r="G109" s="73"/>
      <c r="H109" s="72">
        <f t="shared" si="23"/>
        <v>0</v>
      </c>
      <c r="I109" s="74"/>
      <c r="J109" s="73"/>
      <c r="K109" s="72">
        <f t="shared" si="24"/>
        <v>0</v>
      </c>
      <c r="L109" s="74"/>
      <c r="M109" s="72">
        <f t="shared" si="29"/>
        <v>0</v>
      </c>
      <c r="N109" s="74"/>
      <c r="O109" s="72">
        <f t="shared" si="21"/>
        <v>0</v>
      </c>
      <c r="P109" s="74"/>
      <c r="Q109" s="72">
        <f t="shared" si="21"/>
        <v>0</v>
      </c>
      <c r="R109" s="74"/>
      <c r="S109" s="72">
        <f t="shared" si="30"/>
        <v>0</v>
      </c>
    </row>
    <row r="110" spans="1:19" s="77" customFormat="1" ht="12.75">
      <c r="A110" s="79" t="s">
        <v>86</v>
      </c>
      <c r="B110" s="71">
        <f aca="true" t="shared" si="33" ref="B110:R110">B111</f>
        <v>2200</v>
      </c>
      <c r="C110" s="71">
        <f t="shared" si="33"/>
        <v>1500</v>
      </c>
      <c r="D110" s="71">
        <f t="shared" si="33"/>
        <v>1404</v>
      </c>
      <c r="E110" s="72">
        <f t="shared" si="22"/>
        <v>93.60000000000001</v>
      </c>
      <c r="F110" s="71">
        <f t="shared" si="33"/>
        <v>2300</v>
      </c>
      <c r="G110" s="71">
        <f t="shared" si="33"/>
        <v>2800</v>
      </c>
      <c r="H110" s="72">
        <f t="shared" si="23"/>
        <v>121.73913043478262</v>
      </c>
      <c r="I110" s="71">
        <f>I111</f>
        <v>1404</v>
      </c>
      <c r="J110" s="71">
        <f>J111</f>
        <v>1800</v>
      </c>
      <c r="K110" s="72">
        <f t="shared" si="24"/>
        <v>128.2051282051282</v>
      </c>
      <c r="L110" s="71">
        <f t="shared" si="33"/>
        <v>3550</v>
      </c>
      <c r="M110" s="72">
        <f t="shared" si="29"/>
        <v>126.78571428571428</v>
      </c>
      <c r="N110" s="71">
        <f t="shared" si="33"/>
        <v>4600</v>
      </c>
      <c r="O110" s="72">
        <f t="shared" si="21"/>
        <v>129.5774647887324</v>
      </c>
      <c r="P110" s="71">
        <f t="shared" si="33"/>
        <v>6000</v>
      </c>
      <c r="Q110" s="72">
        <f t="shared" si="21"/>
        <v>130.43478260869566</v>
      </c>
      <c r="R110" s="71">
        <f t="shared" si="33"/>
        <v>7800</v>
      </c>
      <c r="S110" s="72">
        <f t="shared" si="30"/>
        <v>130</v>
      </c>
    </row>
    <row r="111" spans="1:19" s="77" customFormat="1" ht="12.75">
      <c r="A111" s="74" t="s">
        <v>115</v>
      </c>
      <c r="B111" s="74">
        <v>2200</v>
      </c>
      <c r="C111" s="74">
        <v>1500</v>
      </c>
      <c r="D111" s="74">
        <v>1404</v>
      </c>
      <c r="E111" s="72">
        <f t="shared" si="22"/>
        <v>93.60000000000001</v>
      </c>
      <c r="F111" s="74">
        <v>2300</v>
      </c>
      <c r="G111" s="73">
        <v>2800</v>
      </c>
      <c r="H111" s="72">
        <f t="shared" si="23"/>
        <v>121.73913043478262</v>
      </c>
      <c r="I111" s="74">
        <v>1404</v>
      </c>
      <c r="J111" s="73">
        <v>1800</v>
      </c>
      <c r="K111" s="72">
        <f t="shared" si="24"/>
        <v>128.2051282051282</v>
      </c>
      <c r="L111" s="74">
        <v>3550</v>
      </c>
      <c r="M111" s="72">
        <f t="shared" si="29"/>
        <v>126.78571428571428</v>
      </c>
      <c r="N111" s="74">
        <v>4600</v>
      </c>
      <c r="O111" s="72">
        <f t="shared" si="21"/>
        <v>129.5774647887324</v>
      </c>
      <c r="P111" s="74">
        <v>6000</v>
      </c>
      <c r="Q111" s="72">
        <f t="shared" si="21"/>
        <v>130.43478260869566</v>
      </c>
      <c r="R111" s="74">
        <v>7800</v>
      </c>
      <c r="S111" s="72">
        <f t="shared" si="30"/>
        <v>130</v>
      </c>
    </row>
    <row r="112" spans="1:19" s="77" customFormat="1" ht="12.75">
      <c r="A112" s="82" t="s">
        <v>41</v>
      </c>
      <c r="B112" s="71">
        <f>B113+B114</f>
        <v>5100</v>
      </c>
      <c r="C112" s="71">
        <f>C113+C114</f>
        <v>0</v>
      </c>
      <c r="D112" s="71">
        <f>D113+D114</f>
        <v>0</v>
      </c>
      <c r="E112" s="72">
        <f t="shared" si="22"/>
        <v>0</v>
      </c>
      <c r="F112" s="71">
        <f>F113+F114</f>
        <v>0</v>
      </c>
      <c r="G112" s="71">
        <f>G113+G114</f>
        <v>0</v>
      </c>
      <c r="H112" s="72">
        <f t="shared" si="23"/>
        <v>0</v>
      </c>
      <c r="I112" s="71">
        <f>I113+I114</f>
        <v>0</v>
      </c>
      <c r="J112" s="71">
        <f>J113+J114</f>
        <v>0</v>
      </c>
      <c r="K112" s="72">
        <f t="shared" si="24"/>
        <v>0</v>
      </c>
      <c r="L112" s="71">
        <f>L113+L114</f>
        <v>0</v>
      </c>
      <c r="M112" s="72">
        <f t="shared" si="29"/>
        <v>0</v>
      </c>
      <c r="N112" s="71">
        <f>N113+N114</f>
        <v>0</v>
      </c>
      <c r="O112" s="72">
        <f t="shared" si="21"/>
        <v>0</v>
      </c>
      <c r="P112" s="71">
        <f>P113+P114</f>
        <v>0</v>
      </c>
      <c r="Q112" s="72">
        <f t="shared" si="21"/>
        <v>0</v>
      </c>
      <c r="R112" s="71">
        <f>R113+R114</f>
        <v>0</v>
      </c>
      <c r="S112" s="72">
        <f t="shared" si="30"/>
        <v>0</v>
      </c>
    </row>
    <row r="113" spans="1:19" s="77" customFormat="1" ht="12.75">
      <c r="A113" s="74" t="s">
        <v>153</v>
      </c>
      <c r="B113" s="74">
        <v>5100</v>
      </c>
      <c r="C113" s="74"/>
      <c r="D113" s="74"/>
      <c r="E113" s="72">
        <f t="shared" si="22"/>
        <v>0</v>
      </c>
      <c r="F113" s="74"/>
      <c r="G113" s="73"/>
      <c r="H113" s="72">
        <f t="shared" si="23"/>
        <v>0</v>
      </c>
      <c r="I113" s="74"/>
      <c r="J113" s="73"/>
      <c r="K113" s="72">
        <f t="shared" si="24"/>
        <v>0</v>
      </c>
      <c r="L113" s="74"/>
      <c r="M113" s="72">
        <f t="shared" si="29"/>
        <v>0</v>
      </c>
      <c r="N113" s="74"/>
      <c r="O113" s="72">
        <f t="shared" si="21"/>
        <v>0</v>
      </c>
      <c r="P113" s="74"/>
      <c r="Q113" s="72">
        <f t="shared" si="21"/>
        <v>0</v>
      </c>
      <c r="R113" s="74"/>
      <c r="S113" s="72">
        <f t="shared" si="30"/>
        <v>0</v>
      </c>
    </row>
    <row r="114" spans="1:19" s="77" customFormat="1" ht="12.75">
      <c r="A114" s="74" t="s">
        <v>118</v>
      </c>
      <c r="B114" s="74"/>
      <c r="C114" s="74"/>
      <c r="D114" s="74"/>
      <c r="E114" s="72">
        <f t="shared" si="22"/>
        <v>0</v>
      </c>
      <c r="F114" s="74"/>
      <c r="G114" s="73"/>
      <c r="H114" s="72">
        <f t="shared" si="23"/>
        <v>0</v>
      </c>
      <c r="I114" s="74"/>
      <c r="J114" s="73"/>
      <c r="K114" s="72">
        <f t="shared" si="24"/>
        <v>0</v>
      </c>
      <c r="L114" s="74"/>
      <c r="M114" s="72">
        <f t="shared" si="29"/>
        <v>0</v>
      </c>
      <c r="N114" s="74"/>
      <c r="O114" s="72">
        <f t="shared" si="21"/>
        <v>0</v>
      </c>
      <c r="P114" s="74"/>
      <c r="Q114" s="72">
        <f t="shared" si="21"/>
        <v>0</v>
      </c>
      <c r="R114" s="74"/>
      <c r="S114" s="72">
        <f t="shared" si="30"/>
        <v>0</v>
      </c>
    </row>
    <row r="115" spans="1:19" s="77" customFormat="1" ht="12.75">
      <c r="A115" s="82" t="s">
        <v>102</v>
      </c>
      <c r="B115" s="71">
        <f>B116+B117</f>
        <v>3352</v>
      </c>
      <c r="C115" s="71">
        <f>C116+C117</f>
        <v>945</v>
      </c>
      <c r="D115" s="71">
        <f>D116+D117</f>
        <v>2200</v>
      </c>
      <c r="E115" s="72">
        <f t="shared" si="22"/>
        <v>232.80423280423278</v>
      </c>
      <c r="F115" s="71">
        <f>F116+F117</f>
        <v>2500</v>
      </c>
      <c r="G115" s="71">
        <f>G116+G117</f>
        <v>3000</v>
      </c>
      <c r="H115" s="72">
        <f t="shared" si="23"/>
        <v>120</v>
      </c>
      <c r="I115" s="71">
        <f>I116+I117</f>
        <v>2200</v>
      </c>
      <c r="J115" s="71">
        <f>J116+J117</f>
        <v>2200</v>
      </c>
      <c r="K115" s="72">
        <f t="shared" si="24"/>
        <v>100</v>
      </c>
      <c r="L115" s="71">
        <f>L116+L117</f>
        <v>3600</v>
      </c>
      <c r="M115" s="72">
        <f t="shared" si="29"/>
        <v>120</v>
      </c>
      <c r="N115" s="71">
        <f>N116+N117</f>
        <v>4600</v>
      </c>
      <c r="O115" s="72">
        <f t="shared" si="21"/>
        <v>127.77777777777777</v>
      </c>
      <c r="P115" s="71">
        <f>P116+P117</f>
        <v>6300</v>
      </c>
      <c r="Q115" s="72">
        <f t="shared" si="21"/>
        <v>136.95652173913044</v>
      </c>
      <c r="R115" s="71">
        <f>R116+R117</f>
        <v>8000</v>
      </c>
      <c r="S115" s="72">
        <f t="shared" si="30"/>
        <v>126.98412698412697</v>
      </c>
    </row>
    <row r="116" spans="1:19" s="77" customFormat="1" ht="12.75">
      <c r="A116" s="74" t="s">
        <v>116</v>
      </c>
      <c r="B116" s="74">
        <v>1252</v>
      </c>
      <c r="C116" s="74"/>
      <c r="D116" s="74"/>
      <c r="E116" s="72">
        <f t="shared" si="22"/>
        <v>0</v>
      </c>
      <c r="F116" s="74"/>
      <c r="G116" s="73"/>
      <c r="H116" s="72">
        <f t="shared" si="23"/>
        <v>0</v>
      </c>
      <c r="I116" s="74"/>
      <c r="J116" s="73"/>
      <c r="K116" s="72">
        <f t="shared" si="24"/>
        <v>0</v>
      </c>
      <c r="L116" s="74"/>
      <c r="M116" s="72">
        <f t="shared" si="29"/>
        <v>0</v>
      </c>
      <c r="N116" s="74"/>
      <c r="O116" s="72">
        <f t="shared" si="21"/>
        <v>0</v>
      </c>
      <c r="P116" s="74"/>
      <c r="Q116" s="72">
        <f t="shared" si="21"/>
        <v>0</v>
      </c>
      <c r="R116" s="74"/>
      <c r="S116" s="72">
        <f t="shared" si="30"/>
        <v>0</v>
      </c>
    </row>
    <row r="117" spans="1:19" s="77" customFormat="1" ht="12.75">
      <c r="A117" s="74" t="s">
        <v>117</v>
      </c>
      <c r="B117" s="74">
        <v>2100</v>
      </c>
      <c r="C117" s="74">
        <v>945</v>
      </c>
      <c r="D117" s="74">
        <v>2200</v>
      </c>
      <c r="E117" s="72">
        <f t="shared" si="22"/>
        <v>232.80423280423278</v>
      </c>
      <c r="F117" s="74">
        <v>2500</v>
      </c>
      <c r="G117" s="73">
        <v>3000</v>
      </c>
      <c r="H117" s="72">
        <f t="shared" si="23"/>
        <v>120</v>
      </c>
      <c r="I117" s="74">
        <v>2200</v>
      </c>
      <c r="J117" s="73">
        <v>2200</v>
      </c>
      <c r="K117" s="72">
        <f t="shared" si="24"/>
        <v>100</v>
      </c>
      <c r="L117" s="74">
        <v>3600</v>
      </c>
      <c r="M117" s="72">
        <f t="shared" si="29"/>
        <v>120</v>
      </c>
      <c r="N117" s="74">
        <v>4600</v>
      </c>
      <c r="O117" s="72">
        <f t="shared" si="21"/>
        <v>127.77777777777777</v>
      </c>
      <c r="P117" s="74">
        <v>6300</v>
      </c>
      <c r="Q117" s="72">
        <f t="shared" si="21"/>
        <v>136.95652173913044</v>
      </c>
      <c r="R117" s="74">
        <v>8000</v>
      </c>
      <c r="S117" s="72">
        <f t="shared" si="30"/>
        <v>126.98412698412697</v>
      </c>
    </row>
    <row r="118" spans="1:19" s="77" customFormat="1" ht="12.75">
      <c r="A118" s="82" t="s">
        <v>64</v>
      </c>
      <c r="B118" s="71">
        <f aca="true" t="shared" si="34" ref="B118:R118">B119</f>
        <v>5300</v>
      </c>
      <c r="C118" s="71">
        <f t="shared" si="34"/>
        <v>1600</v>
      </c>
      <c r="D118" s="71">
        <f t="shared" si="34"/>
        <v>1800</v>
      </c>
      <c r="E118" s="72">
        <f t="shared" si="22"/>
        <v>112.5</v>
      </c>
      <c r="F118" s="71">
        <f t="shared" si="34"/>
        <v>6000</v>
      </c>
      <c r="G118" s="71">
        <f t="shared" si="34"/>
        <v>6400</v>
      </c>
      <c r="H118" s="72">
        <f t="shared" si="23"/>
        <v>106.66666666666667</v>
      </c>
      <c r="I118" s="71">
        <f>I119</f>
        <v>1800</v>
      </c>
      <c r="J118" s="71">
        <f>J119</f>
        <v>2000</v>
      </c>
      <c r="K118" s="72">
        <f t="shared" si="24"/>
        <v>111.11111111111111</v>
      </c>
      <c r="L118" s="71">
        <f t="shared" si="34"/>
        <v>7000</v>
      </c>
      <c r="M118" s="72">
        <f t="shared" si="29"/>
        <v>109.375</v>
      </c>
      <c r="N118" s="71">
        <f t="shared" si="34"/>
        <v>7800</v>
      </c>
      <c r="O118" s="72">
        <f t="shared" si="21"/>
        <v>111.42857142857143</v>
      </c>
      <c r="P118" s="71">
        <f t="shared" si="34"/>
        <v>8800</v>
      </c>
      <c r="Q118" s="72">
        <f t="shared" si="21"/>
        <v>112.82051282051282</v>
      </c>
      <c r="R118" s="71">
        <f t="shared" si="34"/>
        <v>9500</v>
      </c>
      <c r="S118" s="72">
        <f t="shared" si="30"/>
        <v>107.95454545454545</v>
      </c>
    </row>
    <row r="119" spans="1:19" s="77" customFormat="1" ht="12.75">
      <c r="A119" s="74" t="s">
        <v>119</v>
      </c>
      <c r="B119" s="74">
        <v>5300</v>
      </c>
      <c r="C119" s="74">
        <v>1600</v>
      </c>
      <c r="D119" s="74">
        <v>1800</v>
      </c>
      <c r="E119" s="72">
        <f t="shared" si="22"/>
        <v>112.5</v>
      </c>
      <c r="F119" s="74">
        <v>6000</v>
      </c>
      <c r="G119" s="73">
        <v>6400</v>
      </c>
      <c r="H119" s="72">
        <f t="shared" si="23"/>
        <v>106.66666666666667</v>
      </c>
      <c r="I119" s="74">
        <v>1800</v>
      </c>
      <c r="J119" s="73">
        <v>2000</v>
      </c>
      <c r="K119" s="72">
        <f t="shared" si="24"/>
        <v>111.11111111111111</v>
      </c>
      <c r="L119" s="74">
        <v>7000</v>
      </c>
      <c r="M119" s="72">
        <f t="shared" si="29"/>
        <v>109.375</v>
      </c>
      <c r="N119" s="74">
        <v>7800</v>
      </c>
      <c r="O119" s="72">
        <f t="shared" si="21"/>
        <v>111.42857142857143</v>
      </c>
      <c r="P119" s="74">
        <v>8800</v>
      </c>
      <c r="Q119" s="72">
        <f t="shared" si="21"/>
        <v>112.82051282051282</v>
      </c>
      <c r="R119" s="74">
        <v>9500</v>
      </c>
      <c r="S119" s="72">
        <f t="shared" si="30"/>
        <v>107.95454545454545</v>
      </c>
    </row>
    <row r="120" spans="1:19" s="77" customFormat="1" ht="12.75">
      <c r="A120" s="83" t="s">
        <v>88</v>
      </c>
      <c r="B120" s="74">
        <v>7200</v>
      </c>
      <c r="C120" s="74">
        <v>2600</v>
      </c>
      <c r="D120" s="74">
        <v>3200</v>
      </c>
      <c r="E120" s="72">
        <f t="shared" si="22"/>
        <v>123.07692307692308</v>
      </c>
      <c r="F120" s="74">
        <v>7200</v>
      </c>
      <c r="G120" s="73">
        <v>8900</v>
      </c>
      <c r="H120" s="72">
        <f t="shared" si="23"/>
        <v>123.61111111111111</v>
      </c>
      <c r="I120" s="74">
        <v>3200</v>
      </c>
      <c r="J120" s="73">
        <v>3500</v>
      </c>
      <c r="K120" s="72">
        <f t="shared" si="24"/>
        <v>109.375</v>
      </c>
      <c r="L120" s="74">
        <v>11000</v>
      </c>
      <c r="M120" s="72">
        <f t="shared" si="29"/>
        <v>123.59550561797752</v>
      </c>
      <c r="N120" s="74">
        <v>14000</v>
      </c>
      <c r="O120" s="72">
        <f t="shared" si="21"/>
        <v>127.27272727272727</v>
      </c>
      <c r="P120" s="74">
        <v>18000</v>
      </c>
      <c r="Q120" s="72">
        <f t="shared" si="21"/>
        <v>128.57142857142858</v>
      </c>
      <c r="R120" s="74">
        <v>20300</v>
      </c>
      <c r="S120" s="72">
        <f t="shared" si="30"/>
        <v>112.77777777777777</v>
      </c>
    </row>
    <row r="121" spans="1:19" s="77" customFormat="1" ht="12.75">
      <c r="A121" s="84" t="s">
        <v>90</v>
      </c>
      <c r="B121" s="74">
        <v>1120</v>
      </c>
      <c r="C121" s="74">
        <v>279</v>
      </c>
      <c r="D121" s="74">
        <v>225</v>
      </c>
      <c r="E121" s="72">
        <f t="shared" si="22"/>
        <v>80.64516129032258</v>
      </c>
      <c r="F121" s="74">
        <v>1085</v>
      </c>
      <c r="G121" s="73">
        <v>1150</v>
      </c>
      <c r="H121" s="72">
        <f t="shared" si="23"/>
        <v>105.99078341013825</v>
      </c>
      <c r="I121" s="74">
        <v>225</v>
      </c>
      <c r="J121" s="73">
        <v>320</v>
      </c>
      <c r="K121" s="72">
        <f t="shared" si="24"/>
        <v>142.22222222222223</v>
      </c>
      <c r="L121" s="74">
        <v>1200</v>
      </c>
      <c r="M121" s="72">
        <f t="shared" si="29"/>
        <v>104.34782608695652</v>
      </c>
      <c r="N121" s="74">
        <v>1300</v>
      </c>
      <c r="O121" s="72">
        <f t="shared" si="21"/>
        <v>108.33333333333333</v>
      </c>
      <c r="P121" s="74">
        <v>1400</v>
      </c>
      <c r="Q121" s="72">
        <f t="shared" si="21"/>
        <v>107.6923076923077</v>
      </c>
      <c r="R121" s="74">
        <v>1600</v>
      </c>
      <c r="S121" s="72">
        <f t="shared" si="30"/>
        <v>114.28571428571428</v>
      </c>
    </row>
    <row r="122" spans="1:19" s="77" customFormat="1" ht="12.75">
      <c r="A122" s="83" t="s">
        <v>89</v>
      </c>
      <c r="B122" s="71">
        <f>B123+B124</f>
        <v>26612</v>
      </c>
      <c r="C122" s="71">
        <f>C123+C124</f>
        <v>5000</v>
      </c>
      <c r="D122" s="71">
        <f>D123+D124</f>
        <v>6800</v>
      </c>
      <c r="E122" s="72">
        <f t="shared" si="22"/>
        <v>136</v>
      </c>
      <c r="F122" s="71">
        <f>F123+F124</f>
        <v>27300</v>
      </c>
      <c r="G122" s="71">
        <f>G123+G124</f>
        <v>33000</v>
      </c>
      <c r="H122" s="72">
        <f t="shared" si="23"/>
        <v>120.87912087912088</v>
      </c>
      <c r="I122" s="71">
        <f>I123+I124</f>
        <v>6800</v>
      </c>
      <c r="J122" s="71">
        <f>J123+J124</f>
        <v>9000</v>
      </c>
      <c r="K122" s="72">
        <f t="shared" si="24"/>
        <v>132.35294117647058</v>
      </c>
      <c r="L122" s="71">
        <f>L123+L124</f>
        <v>40500</v>
      </c>
      <c r="M122" s="72">
        <f t="shared" si="29"/>
        <v>122.72727272727273</v>
      </c>
      <c r="N122" s="71">
        <f>N123+N124</f>
        <v>42900</v>
      </c>
      <c r="O122" s="72">
        <f t="shared" si="21"/>
        <v>105.92592592592594</v>
      </c>
      <c r="P122" s="71">
        <f>P123+P124</f>
        <v>63800</v>
      </c>
      <c r="Q122" s="72">
        <f t="shared" si="21"/>
        <v>148.71794871794873</v>
      </c>
      <c r="R122" s="71">
        <f>R123+R124</f>
        <v>75500</v>
      </c>
      <c r="S122" s="72">
        <f t="shared" si="30"/>
        <v>118.3385579937304</v>
      </c>
    </row>
    <row r="123" spans="1:19" s="77" customFormat="1" ht="12.75">
      <c r="A123" s="74" t="s">
        <v>120</v>
      </c>
      <c r="B123" s="74">
        <v>4700</v>
      </c>
      <c r="C123" s="74">
        <v>2000</v>
      </c>
      <c r="D123" s="74">
        <v>3000</v>
      </c>
      <c r="E123" s="72">
        <f t="shared" si="22"/>
        <v>150</v>
      </c>
      <c r="F123" s="74">
        <v>5000</v>
      </c>
      <c r="G123" s="73">
        <v>6000</v>
      </c>
      <c r="H123" s="72">
        <f t="shared" si="23"/>
        <v>120</v>
      </c>
      <c r="I123" s="74">
        <v>3000</v>
      </c>
      <c r="J123" s="73">
        <v>4200</v>
      </c>
      <c r="K123" s="72">
        <f t="shared" si="24"/>
        <v>140</v>
      </c>
      <c r="L123" s="74">
        <v>7500</v>
      </c>
      <c r="M123" s="72">
        <f t="shared" si="29"/>
        <v>125</v>
      </c>
      <c r="N123" s="74">
        <v>9700</v>
      </c>
      <c r="O123" s="72">
        <f t="shared" si="21"/>
        <v>129.33333333333331</v>
      </c>
      <c r="P123" s="74">
        <v>12800</v>
      </c>
      <c r="Q123" s="72">
        <f t="shared" si="21"/>
        <v>131.95876288659792</v>
      </c>
      <c r="R123" s="74">
        <v>14500</v>
      </c>
      <c r="S123" s="72">
        <f t="shared" si="30"/>
        <v>113.28125</v>
      </c>
    </row>
    <row r="124" spans="1:19" s="77" customFormat="1" ht="12.75">
      <c r="A124" s="74" t="s">
        <v>121</v>
      </c>
      <c r="B124" s="74">
        <v>21912</v>
      </c>
      <c r="C124" s="74">
        <v>3000</v>
      </c>
      <c r="D124" s="74">
        <v>3800</v>
      </c>
      <c r="E124" s="72">
        <f t="shared" si="22"/>
        <v>126.66666666666666</v>
      </c>
      <c r="F124" s="74">
        <v>22300</v>
      </c>
      <c r="G124" s="73">
        <v>27000</v>
      </c>
      <c r="H124" s="72">
        <f t="shared" si="23"/>
        <v>121.0762331838565</v>
      </c>
      <c r="I124" s="74">
        <v>3800</v>
      </c>
      <c r="J124" s="73">
        <v>4800</v>
      </c>
      <c r="K124" s="72">
        <f t="shared" si="24"/>
        <v>126.3157894736842</v>
      </c>
      <c r="L124" s="74">
        <v>33000</v>
      </c>
      <c r="M124" s="72">
        <f t="shared" si="29"/>
        <v>122.22222222222223</v>
      </c>
      <c r="N124" s="74">
        <v>33200</v>
      </c>
      <c r="O124" s="72">
        <f t="shared" si="21"/>
        <v>100.60606060606061</v>
      </c>
      <c r="P124" s="74">
        <v>51000</v>
      </c>
      <c r="Q124" s="72">
        <f t="shared" si="21"/>
        <v>153.6144578313253</v>
      </c>
      <c r="R124" s="74">
        <v>61000</v>
      </c>
      <c r="S124" s="72">
        <f t="shared" si="30"/>
        <v>119.6078431372549</v>
      </c>
    </row>
    <row r="125" spans="1:19" s="77" customFormat="1" ht="12.75">
      <c r="A125" s="82" t="s">
        <v>91</v>
      </c>
      <c r="B125" s="74">
        <v>1787</v>
      </c>
      <c r="C125" s="74">
        <v>472</v>
      </c>
      <c r="D125" s="74">
        <v>635</v>
      </c>
      <c r="E125" s="72">
        <f t="shared" si="22"/>
        <v>134.53389830508476</v>
      </c>
      <c r="F125" s="74">
        <v>2208</v>
      </c>
      <c r="G125" s="73">
        <v>2500</v>
      </c>
      <c r="H125" s="72">
        <f t="shared" si="23"/>
        <v>113.22463768115942</v>
      </c>
      <c r="I125" s="74">
        <v>635</v>
      </c>
      <c r="J125" s="73">
        <v>720</v>
      </c>
      <c r="K125" s="72">
        <f t="shared" si="24"/>
        <v>113.38582677165354</v>
      </c>
      <c r="L125" s="74">
        <v>2850</v>
      </c>
      <c r="M125" s="72">
        <f t="shared" si="29"/>
        <v>113.99999999999999</v>
      </c>
      <c r="N125" s="74">
        <v>3250</v>
      </c>
      <c r="O125" s="72">
        <f t="shared" si="21"/>
        <v>114.03508771929825</v>
      </c>
      <c r="P125" s="74">
        <v>3750</v>
      </c>
      <c r="Q125" s="72">
        <f t="shared" si="21"/>
        <v>115.38461538461537</v>
      </c>
      <c r="R125" s="74">
        <v>4350</v>
      </c>
      <c r="S125" s="72">
        <f t="shared" si="30"/>
        <v>115.99999999999999</v>
      </c>
    </row>
    <row r="126" spans="1:19" s="77" customFormat="1" ht="12.75">
      <c r="A126" s="82" t="s">
        <v>39</v>
      </c>
      <c r="B126" s="71">
        <f aca="true" t="shared" si="35" ref="B126:R126">B127</f>
        <v>4450</v>
      </c>
      <c r="C126" s="71">
        <f t="shared" si="35"/>
        <v>1900</v>
      </c>
      <c r="D126" s="71">
        <f t="shared" si="35"/>
        <v>2009</v>
      </c>
      <c r="E126" s="72">
        <f t="shared" si="22"/>
        <v>105.73684210526315</v>
      </c>
      <c r="F126" s="71">
        <f t="shared" si="35"/>
        <v>5500</v>
      </c>
      <c r="G126" s="71">
        <f t="shared" si="35"/>
        <v>6200</v>
      </c>
      <c r="H126" s="72">
        <f t="shared" si="23"/>
        <v>112.72727272727272</v>
      </c>
      <c r="I126" s="71">
        <f>I127</f>
        <v>2009</v>
      </c>
      <c r="J126" s="71">
        <f>J127</f>
        <v>220</v>
      </c>
      <c r="K126" s="72">
        <f t="shared" si="24"/>
        <v>10.95072175211548</v>
      </c>
      <c r="L126" s="71">
        <f t="shared" si="35"/>
        <v>7300</v>
      </c>
      <c r="M126" s="72">
        <f t="shared" si="29"/>
        <v>117.74193548387098</v>
      </c>
      <c r="N126" s="71">
        <f t="shared" si="35"/>
        <v>8800</v>
      </c>
      <c r="O126" s="72">
        <f t="shared" si="21"/>
        <v>120.54794520547945</v>
      </c>
      <c r="P126" s="71">
        <f t="shared" si="35"/>
        <v>11000</v>
      </c>
      <c r="Q126" s="72">
        <f t="shared" si="21"/>
        <v>125</v>
      </c>
      <c r="R126" s="71">
        <f t="shared" si="35"/>
        <v>13900</v>
      </c>
      <c r="S126" s="72">
        <f t="shared" si="30"/>
        <v>126.36363636363637</v>
      </c>
    </row>
    <row r="127" spans="1:19" s="77" customFormat="1" ht="12.75">
      <c r="A127" s="74" t="s">
        <v>154</v>
      </c>
      <c r="B127" s="74">
        <v>4450</v>
      </c>
      <c r="C127" s="74">
        <v>1900</v>
      </c>
      <c r="D127" s="74">
        <v>2009</v>
      </c>
      <c r="E127" s="72">
        <f t="shared" si="22"/>
        <v>105.73684210526315</v>
      </c>
      <c r="F127" s="74">
        <v>5500</v>
      </c>
      <c r="G127" s="73">
        <v>6200</v>
      </c>
      <c r="H127" s="72">
        <f t="shared" si="23"/>
        <v>112.72727272727272</v>
      </c>
      <c r="I127" s="74">
        <v>2009</v>
      </c>
      <c r="J127" s="73">
        <v>220</v>
      </c>
      <c r="K127" s="72">
        <f t="shared" si="24"/>
        <v>10.95072175211548</v>
      </c>
      <c r="L127" s="74">
        <v>7300</v>
      </c>
      <c r="M127" s="72">
        <f t="shared" si="29"/>
        <v>117.74193548387098</v>
      </c>
      <c r="N127" s="74">
        <v>8800</v>
      </c>
      <c r="O127" s="72">
        <f t="shared" si="21"/>
        <v>120.54794520547945</v>
      </c>
      <c r="P127" s="74">
        <v>11000</v>
      </c>
      <c r="Q127" s="72">
        <f t="shared" si="21"/>
        <v>125</v>
      </c>
      <c r="R127" s="74">
        <v>13900</v>
      </c>
      <c r="S127" s="72">
        <f t="shared" si="30"/>
        <v>126.36363636363637</v>
      </c>
    </row>
    <row r="128" spans="1:19" s="60" customFormat="1" ht="12.75">
      <c r="A128" s="62" t="s">
        <v>122</v>
      </c>
      <c r="B128" s="67">
        <f>B129+B130+B131</f>
        <v>3365.2</v>
      </c>
      <c r="C128" s="67">
        <f>C129+C130+C131</f>
        <v>710</v>
      </c>
      <c r="D128" s="67">
        <f>D129+D130+D131</f>
        <v>1010</v>
      </c>
      <c r="E128" s="65">
        <f t="shared" si="22"/>
        <v>142.25352112676057</v>
      </c>
      <c r="F128" s="67">
        <f>F129+F130+F131</f>
        <v>3048</v>
      </c>
      <c r="G128" s="67">
        <f>G129+G130+G131</f>
        <v>3610</v>
      </c>
      <c r="H128" s="65">
        <f t="shared" si="23"/>
        <v>118.43832020997375</v>
      </c>
      <c r="I128" s="67">
        <f>I129+I130+I131</f>
        <v>1010</v>
      </c>
      <c r="J128" s="67">
        <f>J129+J130+J131</f>
        <v>1250</v>
      </c>
      <c r="K128" s="65">
        <f t="shared" si="24"/>
        <v>123.76237623762376</v>
      </c>
      <c r="L128" s="67">
        <f>L129+L130+L131</f>
        <v>4550</v>
      </c>
      <c r="M128" s="65">
        <f t="shared" si="29"/>
        <v>126.0387811634349</v>
      </c>
      <c r="N128" s="67">
        <f>N129+N130+N131</f>
        <v>5840</v>
      </c>
      <c r="O128" s="65">
        <f t="shared" si="21"/>
        <v>128.35164835164835</v>
      </c>
      <c r="P128" s="67">
        <f>P129+P130+P131</f>
        <v>7580</v>
      </c>
      <c r="Q128" s="65">
        <f t="shared" si="21"/>
        <v>129.7945205479452</v>
      </c>
      <c r="R128" s="67">
        <f>R129+R130+R131</f>
        <v>9300</v>
      </c>
      <c r="S128" s="65">
        <f t="shared" si="30"/>
        <v>122.69129287598946</v>
      </c>
    </row>
    <row r="129" spans="1:19" s="77" customFormat="1" ht="12.75">
      <c r="A129" s="83" t="s">
        <v>88</v>
      </c>
      <c r="B129" s="74">
        <v>2300.2</v>
      </c>
      <c r="C129" s="74">
        <v>395</v>
      </c>
      <c r="D129" s="74">
        <v>500</v>
      </c>
      <c r="E129" s="72">
        <f t="shared" si="22"/>
        <v>126.58227848101266</v>
      </c>
      <c r="F129" s="74">
        <v>2057</v>
      </c>
      <c r="G129" s="75">
        <v>2500</v>
      </c>
      <c r="H129" s="72">
        <f t="shared" si="23"/>
        <v>121.53621779290229</v>
      </c>
      <c r="I129" s="74">
        <v>500</v>
      </c>
      <c r="J129" s="75">
        <v>600</v>
      </c>
      <c r="K129" s="72">
        <f t="shared" si="24"/>
        <v>120</v>
      </c>
      <c r="L129" s="74">
        <v>3200</v>
      </c>
      <c r="M129" s="72">
        <f t="shared" si="29"/>
        <v>128</v>
      </c>
      <c r="N129" s="74">
        <v>4100</v>
      </c>
      <c r="O129" s="72">
        <f t="shared" si="21"/>
        <v>128.125</v>
      </c>
      <c r="P129" s="74">
        <v>5300</v>
      </c>
      <c r="Q129" s="72">
        <f t="shared" si="21"/>
        <v>129.26829268292684</v>
      </c>
      <c r="R129" s="74">
        <v>6500</v>
      </c>
      <c r="S129" s="72">
        <f t="shared" si="30"/>
        <v>122.64150943396226</v>
      </c>
    </row>
    <row r="130" spans="1:19" s="77" customFormat="1" ht="12.75">
      <c r="A130" s="84" t="s">
        <v>90</v>
      </c>
      <c r="B130" s="74">
        <v>235</v>
      </c>
      <c r="C130" s="74">
        <v>68</v>
      </c>
      <c r="D130" s="74">
        <v>97</v>
      </c>
      <c r="E130" s="72">
        <f t="shared" si="22"/>
        <v>142.64705882352942</v>
      </c>
      <c r="F130" s="74">
        <v>189</v>
      </c>
      <c r="G130" s="75">
        <v>190</v>
      </c>
      <c r="H130" s="72">
        <f t="shared" si="23"/>
        <v>100.52910052910053</v>
      </c>
      <c r="I130" s="74">
        <v>97</v>
      </c>
      <c r="J130" s="75">
        <v>150</v>
      </c>
      <c r="K130" s="72">
        <f t="shared" si="24"/>
        <v>154.63917525773198</v>
      </c>
      <c r="L130" s="74">
        <v>200</v>
      </c>
      <c r="M130" s="72">
        <f t="shared" si="29"/>
        <v>105.26315789473684</v>
      </c>
      <c r="N130" s="74">
        <v>240</v>
      </c>
      <c r="O130" s="72">
        <f t="shared" si="21"/>
        <v>120</v>
      </c>
      <c r="P130" s="74">
        <v>300</v>
      </c>
      <c r="Q130" s="72">
        <f t="shared" si="21"/>
        <v>125</v>
      </c>
      <c r="R130" s="74">
        <v>400</v>
      </c>
      <c r="S130" s="72">
        <f t="shared" si="30"/>
        <v>133.33333333333331</v>
      </c>
    </row>
    <row r="131" spans="1:19" s="77" customFormat="1" ht="12.75">
      <c r="A131" s="82" t="s">
        <v>91</v>
      </c>
      <c r="B131" s="74">
        <v>830</v>
      </c>
      <c r="C131" s="74">
        <v>247</v>
      </c>
      <c r="D131" s="74">
        <v>413</v>
      </c>
      <c r="E131" s="72">
        <f t="shared" si="22"/>
        <v>167.2064777327935</v>
      </c>
      <c r="F131" s="74">
        <v>802</v>
      </c>
      <c r="G131" s="75">
        <v>920</v>
      </c>
      <c r="H131" s="72">
        <f t="shared" si="23"/>
        <v>114.713216957606</v>
      </c>
      <c r="I131" s="74">
        <v>413</v>
      </c>
      <c r="J131" s="75">
        <v>500</v>
      </c>
      <c r="K131" s="72">
        <f t="shared" si="24"/>
        <v>121.06537530266344</v>
      </c>
      <c r="L131" s="74">
        <v>1150</v>
      </c>
      <c r="M131" s="72">
        <f aca="true" t="shared" si="36" ref="M131:M162">IF(G131=0,0,L131/G131*100)</f>
        <v>125</v>
      </c>
      <c r="N131" s="74">
        <v>1500</v>
      </c>
      <c r="O131" s="72">
        <f t="shared" si="21"/>
        <v>130.43478260869566</v>
      </c>
      <c r="P131" s="74">
        <v>1980</v>
      </c>
      <c r="Q131" s="72">
        <f t="shared" si="21"/>
        <v>132</v>
      </c>
      <c r="R131" s="74">
        <v>2400</v>
      </c>
      <c r="S131" s="72">
        <f t="shared" si="30"/>
        <v>121.21212121212122</v>
      </c>
    </row>
    <row r="132" spans="1:19" s="60" customFormat="1" ht="12.75">
      <c r="A132" s="62" t="s">
        <v>123</v>
      </c>
      <c r="B132" s="67">
        <f>B133+B135+B136+B137+B139</f>
        <v>13386.5</v>
      </c>
      <c r="C132" s="67">
        <f>C133+C135+C136+C137+C139</f>
        <v>3869</v>
      </c>
      <c r="D132" s="67">
        <f>D133+D135+D136+D137+D139</f>
        <v>3212</v>
      </c>
      <c r="E132" s="65">
        <f t="shared" si="22"/>
        <v>83.01886792452831</v>
      </c>
      <c r="F132" s="67">
        <f>F133+F135+F136+F137+F139</f>
        <v>14518</v>
      </c>
      <c r="G132" s="67">
        <f>G133+G135+G136+G137+G139</f>
        <v>11850</v>
      </c>
      <c r="H132" s="65">
        <f t="shared" si="23"/>
        <v>81.62281305965008</v>
      </c>
      <c r="I132" s="67">
        <f>I133+I135+I136+I137+I139</f>
        <v>3212</v>
      </c>
      <c r="J132" s="67">
        <f>J133+J135+J136+J137+J139</f>
        <v>2840</v>
      </c>
      <c r="K132" s="65">
        <f t="shared" si="24"/>
        <v>88.4184308841843</v>
      </c>
      <c r="L132" s="67">
        <f>L133+L135+L136+L137+L139</f>
        <v>14250</v>
      </c>
      <c r="M132" s="65">
        <f t="shared" si="36"/>
        <v>120.25316455696202</v>
      </c>
      <c r="N132" s="67">
        <f>N133+N135+N136+N137+N139</f>
        <v>17300</v>
      </c>
      <c r="O132" s="65">
        <f t="shared" si="21"/>
        <v>121.40350877192982</v>
      </c>
      <c r="P132" s="67">
        <f>P133+P135+P136+P137+P139</f>
        <v>21150</v>
      </c>
      <c r="Q132" s="65">
        <f t="shared" si="21"/>
        <v>122.2543352601156</v>
      </c>
      <c r="R132" s="67">
        <f>R133+R135+R136+R137+R139</f>
        <v>23700</v>
      </c>
      <c r="S132" s="65">
        <f t="shared" si="30"/>
        <v>112.05673758865248</v>
      </c>
    </row>
    <row r="133" spans="1:19" s="77" customFormat="1" ht="12.75">
      <c r="A133" s="79" t="s">
        <v>80</v>
      </c>
      <c r="B133" s="71">
        <f aca="true" t="shared" si="37" ref="B133:R133">B134</f>
        <v>3794</v>
      </c>
      <c r="C133" s="71">
        <f t="shared" si="37"/>
        <v>944</v>
      </c>
      <c r="D133" s="71">
        <f t="shared" si="37"/>
        <v>0</v>
      </c>
      <c r="E133" s="72">
        <f t="shared" si="22"/>
        <v>0</v>
      </c>
      <c r="F133" s="71">
        <f t="shared" si="37"/>
        <v>4411</v>
      </c>
      <c r="G133" s="71">
        <f t="shared" si="37"/>
        <v>0</v>
      </c>
      <c r="H133" s="72">
        <f t="shared" si="23"/>
        <v>0</v>
      </c>
      <c r="I133" s="71">
        <f>I134</f>
        <v>0</v>
      </c>
      <c r="J133" s="71">
        <f>J134</f>
        <v>0</v>
      </c>
      <c r="K133" s="72">
        <f t="shared" si="24"/>
        <v>0</v>
      </c>
      <c r="L133" s="71">
        <f t="shared" si="37"/>
        <v>0</v>
      </c>
      <c r="M133" s="72">
        <f t="shared" si="36"/>
        <v>0</v>
      </c>
      <c r="N133" s="71">
        <f t="shared" si="37"/>
        <v>0</v>
      </c>
      <c r="O133" s="72">
        <f t="shared" si="21"/>
        <v>0</v>
      </c>
      <c r="P133" s="71">
        <f t="shared" si="37"/>
        <v>0</v>
      </c>
      <c r="Q133" s="72">
        <f t="shared" si="21"/>
        <v>0</v>
      </c>
      <c r="R133" s="71">
        <f t="shared" si="37"/>
        <v>0</v>
      </c>
      <c r="S133" s="72">
        <f t="shared" si="30"/>
        <v>0</v>
      </c>
    </row>
    <row r="134" spans="1:19" s="77" customFormat="1" ht="12.75">
      <c r="A134" s="74" t="s">
        <v>124</v>
      </c>
      <c r="B134" s="74">
        <v>3794</v>
      </c>
      <c r="C134" s="74">
        <v>944</v>
      </c>
      <c r="D134" s="74"/>
      <c r="E134" s="72">
        <f t="shared" si="22"/>
        <v>0</v>
      </c>
      <c r="F134" s="74">
        <v>4411</v>
      </c>
      <c r="G134" s="75"/>
      <c r="H134" s="72">
        <f t="shared" si="23"/>
        <v>0</v>
      </c>
      <c r="I134" s="74"/>
      <c r="J134" s="75"/>
      <c r="K134" s="72">
        <f t="shared" si="24"/>
        <v>0</v>
      </c>
      <c r="L134" s="74"/>
      <c r="M134" s="72">
        <f t="shared" si="36"/>
        <v>0</v>
      </c>
      <c r="N134" s="74"/>
      <c r="O134" s="72">
        <f t="shared" si="21"/>
        <v>0</v>
      </c>
      <c r="P134" s="74"/>
      <c r="Q134" s="72">
        <f t="shared" si="21"/>
        <v>0</v>
      </c>
      <c r="R134" s="74"/>
      <c r="S134" s="72">
        <f t="shared" si="30"/>
        <v>0</v>
      </c>
    </row>
    <row r="135" spans="1:19" s="77" customFormat="1" ht="12.75">
      <c r="A135" s="83" t="s">
        <v>88</v>
      </c>
      <c r="B135" s="74">
        <v>4613.5</v>
      </c>
      <c r="C135" s="74">
        <v>380</v>
      </c>
      <c r="D135" s="74">
        <v>420</v>
      </c>
      <c r="E135" s="72">
        <f t="shared" si="22"/>
        <v>110.5263157894737</v>
      </c>
      <c r="F135" s="74">
        <v>5000</v>
      </c>
      <c r="G135" s="75">
        <v>6000</v>
      </c>
      <c r="H135" s="72">
        <f t="shared" si="23"/>
        <v>120</v>
      </c>
      <c r="I135" s="74">
        <v>420</v>
      </c>
      <c r="J135" s="75">
        <v>520</v>
      </c>
      <c r="K135" s="72">
        <f t="shared" si="24"/>
        <v>123.80952380952381</v>
      </c>
      <c r="L135" s="74">
        <v>7300</v>
      </c>
      <c r="M135" s="72">
        <f t="shared" si="36"/>
        <v>121.66666666666666</v>
      </c>
      <c r="N135" s="74">
        <v>9000</v>
      </c>
      <c r="O135" s="72">
        <f t="shared" si="21"/>
        <v>123.28767123287672</v>
      </c>
      <c r="P135" s="74">
        <v>11100</v>
      </c>
      <c r="Q135" s="72">
        <f t="shared" si="21"/>
        <v>123.33333333333334</v>
      </c>
      <c r="R135" s="74">
        <v>12200</v>
      </c>
      <c r="S135" s="72">
        <f t="shared" si="30"/>
        <v>109.90990990990991</v>
      </c>
    </row>
    <row r="136" spans="1:19" s="77" customFormat="1" ht="12.75">
      <c r="A136" s="84" t="s">
        <v>90</v>
      </c>
      <c r="B136" s="74">
        <v>679</v>
      </c>
      <c r="C136" s="74">
        <v>177</v>
      </c>
      <c r="D136" s="74">
        <v>155</v>
      </c>
      <c r="E136" s="72">
        <f aca="true" t="shared" si="38" ref="E136:E200">IF(C136=0,0,D136/C136*100)</f>
        <v>87.57062146892656</v>
      </c>
      <c r="F136" s="74">
        <v>300</v>
      </c>
      <c r="G136" s="75">
        <v>300</v>
      </c>
      <c r="H136" s="72">
        <f aca="true" t="shared" si="39" ref="H136:H200">IF(F136=0,0,G136/F136*100)</f>
        <v>100</v>
      </c>
      <c r="I136" s="74">
        <v>155</v>
      </c>
      <c r="J136" s="75">
        <v>220</v>
      </c>
      <c r="K136" s="72">
        <f aca="true" t="shared" si="40" ref="K136:K199">IF(I136=0,0,J136/I136*100)</f>
        <v>141.93548387096774</v>
      </c>
      <c r="L136" s="74">
        <v>300</v>
      </c>
      <c r="M136" s="72">
        <f t="shared" si="36"/>
        <v>100</v>
      </c>
      <c r="N136" s="74">
        <v>300</v>
      </c>
      <c r="O136" s="72">
        <f t="shared" si="21"/>
        <v>100</v>
      </c>
      <c r="P136" s="74">
        <v>300</v>
      </c>
      <c r="Q136" s="72">
        <f t="shared" si="21"/>
        <v>100</v>
      </c>
      <c r="R136" s="74">
        <v>400</v>
      </c>
      <c r="S136" s="72">
        <f t="shared" si="30"/>
        <v>133.33333333333331</v>
      </c>
    </row>
    <row r="137" spans="1:19" s="77" customFormat="1" ht="12.75">
      <c r="A137" s="79" t="s">
        <v>86</v>
      </c>
      <c r="B137" s="71">
        <f aca="true" t="shared" si="41" ref="B137:R137">B138</f>
        <v>2930</v>
      </c>
      <c r="C137" s="71">
        <f t="shared" si="41"/>
        <v>1800</v>
      </c>
      <c r="D137" s="71">
        <f t="shared" si="41"/>
        <v>1850</v>
      </c>
      <c r="E137" s="72">
        <f t="shared" si="38"/>
        <v>102.77777777777777</v>
      </c>
      <c r="F137" s="71">
        <f t="shared" si="41"/>
        <v>3100</v>
      </c>
      <c r="G137" s="71">
        <f t="shared" si="41"/>
        <v>3600</v>
      </c>
      <c r="H137" s="72">
        <f t="shared" si="39"/>
        <v>116.12903225806453</v>
      </c>
      <c r="I137" s="71">
        <f>I138</f>
        <v>1850</v>
      </c>
      <c r="J137" s="71">
        <f>J138</f>
        <v>2100</v>
      </c>
      <c r="K137" s="72">
        <f t="shared" si="40"/>
        <v>113.51351351351352</v>
      </c>
      <c r="L137" s="71">
        <f t="shared" si="41"/>
        <v>4400</v>
      </c>
      <c r="M137" s="72">
        <f t="shared" si="36"/>
        <v>122.22222222222223</v>
      </c>
      <c r="N137" s="71">
        <f t="shared" si="41"/>
        <v>5400</v>
      </c>
      <c r="O137" s="72">
        <f aca="true" t="shared" si="42" ref="O137:Q201">IF(L137=0,0,N137/L137*100)</f>
        <v>122.72727272727273</v>
      </c>
      <c r="P137" s="71">
        <f t="shared" si="41"/>
        <v>6700</v>
      </c>
      <c r="Q137" s="72">
        <f t="shared" si="42"/>
        <v>124.07407407407408</v>
      </c>
      <c r="R137" s="71">
        <f t="shared" si="41"/>
        <v>7500</v>
      </c>
      <c r="S137" s="72">
        <f t="shared" si="30"/>
        <v>111.94029850746267</v>
      </c>
    </row>
    <row r="138" spans="1:19" s="77" customFormat="1" ht="12.75">
      <c r="A138" s="74" t="s">
        <v>125</v>
      </c>
      <c r="B138" s="74">
        <v>2930</v>
      </c>
      <c r="C138" s="74">
        <v>1800</v>
      </c>
      <c r="D138" s="74">
        <v>1850</v>
      </c>
      <c r="E138" s="72">
        <f t="shared" si="38"/>
        <v>102.77777777777777</v>
      </c>
      <c r="F138" s="74">
        <v>3100</v>
      </c>
      <c r="G138" s="75">
        <v>3600</v>
      </c>
      <c r="H138" s="72">
        <f t="shared" si="39"/>
        <v>116.12903225806453</v>
      </c>
      <c r="I138" s="74">
        <v>1850</v>
      </c>
      <c r="J138" s="75">
        <v>2100</v>
      </c>
      <c r="K138" s="72">
        <f t="shared" si="40"/>
        <v>113.51351351351352</v>
      </c>
      <c r="L138" s="74">
        <v>4400</v>
      </c>
      <c r="M138" s="72">
        <f t="shared" si="36"/>
        <v>122.22222222222223</v>
      </c>
      <c r="N138" s="74">
        <v>5400</v>
      </c>
      <c r="O138" s="72">
        <f t="shared" si="42"/>
        <v>122.72727272727273</v>
      </c>
      <c r="P138" s="74">
        <v>6700</v>
      </c>
      <c r="Q138" s="72">
        <f t="shared" si="42"/>
        <v>124.07407407407408</v>
      </c>
      <c r="R138" s="74">
        <v>7500</v>
      </c>
      <c r="S138" s="72">
        <f t="shared" si="30"/>
        <v>111.94029850746267</v>
      </c>
    </row>
    <row r="139" spans="1:19" s="77" customFormat="1" ht="12.75">
      <c r="A139" s="82" t="s">
        <v>91</v>
      </c>
      <c r="B139" s="74">
        <v>1370</v>
      </c>
      <c r="C139" s="74">
        <v>568</v>
      </c>
      <c r="D139" s="74">
        <v>787</v>
      </c>
      <c r="E139" s="72">
        <f t="shared" si="38"/>
        <v>138.55633802816902</v>
      </c>
      <c r="F139" s="74">
        <v>1707</v>
      </c>
      <c r="G139" s="75">
        <v>1950</v>
      </c>
      <c r="H139" s="72">
        <f t="shared" si="39"/>
        <v>114.23550087873463</v>
      </c>
      <c r="I139" s="74">
        <v>787</v>
      </c>
      <c r="J139" s="75"/>
      <c r="K139" s="72">
        <f t="shared" si="40"/>
        <v>0</v>
      </c>
      <c r="L139" s="74">
        <v>2250</v>
      </c>
      <c r="M139" s="72">
        <f t="shared" si="36"/>
        <v>115.38461538461537</v>
      </c>
      <c r="N139" s="74">
        <v>2600</v>
      </c>
      <c r="O139" s="72">
        <f t="shared" si="42"/>
        <v>115.55555555555554</v>
      </c>
      <c r="P139" s="74">
        <v>3050</v>
      </c>
      <c r="Q139" s="72">
        <f t="shared" si="42"/>
        <v>117.3076923076923</v>
      </c>
      <c r="R139" s="74">
        <v>3600</v>
      </c>
      <c r="S139" s="72">
        <f t="shared" si="30"/>
        <v>118.0327868852459</v>
      </c>
    </row>
    <row r="140" spans="1:19" s="60" customFormat="1" ht="12.75">
      <c r="A140" s="62" t="s">
        <v>126</v>
      </c>
      <c r="B140" s="67">
        <f>B141+B145+B146+B147+B149+B150+B153</f>
        <v>28014.6</v>
      </c>
      <c r="C140" s="67">
        <f>C141+C145+C146+C147+C149+C150+C153</f>
        <v>5813</v>
      </c>
      <c r="D140" s="67">
        <f>D141+D145+D146+D147+D149+D150+D153</f>
        <v>11009</v>
      </c>
      <c r="E140" s="65">
        <f t="shared" si="38"/>
        <v>189.38585928092206</v>
      </c>
      <c r="F140" s="67">
        <f>F141+F145+F146+F147+F149+F150+F153</f>
        <v>34957</v>
      </c>
      <c r="G140" s="67">
        <f>G141+G145+G146+G147+G149+G150+G153</f>
        <v>42600</v>
      </c>
      <c r="H140" s="65">
        <f t="shared" si="39"/>
        <v>121.86400434819922</v>
      </c>
      <c r="I140" s="67">
        <f>I141+I145+I146+I147+I149+I150+I153</f>
        <v>11009</v>
      </c>
      <c r="J140" s="67">
        <f>J141+J145+J146+J147+J149+J150+J153</f>
        <v>4770</v>
      </c>
      <c r="K140" s="65">
        <f t="shared" si="40"/>
        <v>43.328186029612134</v>
      </c>
      <c r="L140" s="67">
        <f>L141+L145+L146+L147+L149+L150+L153</f>
        <v>50823</v>
      </c>
      <c r="M140" s="65">
        <f t="shared" si="36"/>
        <v>119.30281690140845</v>
      </c>
      <c r="N140" s="67">
        <f>N141+N145+N146+N147+N149+N150+N153</f>
        <v>61763</v>
      </c>
      <c r="O140" s="65">
        <f t="shared" si="42"/>
        <v>121.52568718887117</v>
      </c>
      <c r="P140" s="67">
        <f>P141+P145+P146+P147+P149+P150+P153</f>
        <v>77600</v>
      </c>
      <c r="Q140" s="65">
        <f t="shared" si="42"/>
        <v>125.64156533847127</v>
      </c>
      <c r="R140" s="67">
        <f>R141+R145+R146+R147+R149+R150+R153</f>
        <v>95300</v>
      </c>
      <c r="S140" s="65">
        <f t="shared" si="30"/>
        <v>122.80927835051547</v>
      </c>
    </row>
    <row r="141" spans="1:19" s="77" customFormat="1" ht="12.75">
      <c r="A141" s="79" t="s">
        <v>80</v>
      </c>
      <c r="B141" s="71">
        <f>B142+B143+B144</f>
        <v>780</v>
      </c>
      <c r="C141" s="71">
        <f>C142+C143+C144</f>
        <v>0</v>
      </c>
      <c r="D141" s="71">
        <f>D142+D143+D144</f>
        <v>4713</v>
      </c>
      <c r="E141" s="72">
        <f t="shared" si="38"/>
        <v>0</v>
      </c>
      <c r="F141" s="71">
        <f>F142+F143+F144</f>
        <v>9521</v>
      </c>
      <c r="G141" s="71">
        <f>G142+G143+G144</f>
        <v>10000</v>
      </c>
      <c r="H141" s="72">
        <f t="shared" si="39"/>
        <v>105.0309841403214</v>
      </c>
      <c r="I141" s="66">
        <f>I142+I143+I144</f>
        <v>4713</v>
      </c>
      <c r="J141" s="66">
        <f>J142+J143+J144</f>
        <v>0</v>
      </c>
      <c r="K141" s="72">
        <f t="shared" si="40"/>
        <v>0</v>
      </c>
      <c r="L141" s="71">
        <f>L142+L143+L144</f>
        <v>11500</v>
      </c>
      <c r="M141" s="72">
        <f t="shared" si="36"/>
        <v>114.99999999999999</v>
      </c>
      <c r="N141" s="71">
        <f>N142+N143+N144</f>
        <v>13800</v>
      </c>
      <c r="O141" s="72">
        <f t="shared" si="42"/>
        <v>120</v>
      </c>
      <c r="P141" s="71">
        <f>P142+P143+P144</f>
        <v>17000</v>
      </c>
      <c r="Q141" s="72">
        <f t="shared" si="42"/>
        <v>123.18840579710144</v>
      </c>
      <c r="R141" s="71">
        <f>R142+R143+R144</f>
        <v>21300</v>
      </c>
      <c r="S141" s="72">
        <f t="shared" si="30"/>
        <v>125.29411764705883</v>
      </c>
    </row>
    <row r="142" spans="1:19" s="77" customFormat="1" ht="12.75">
      <c r="A142" s="74" t="s">
        <v>127</v>
      </c>
      <c r="B142" s="74">
        <v>780</v>
      </c>
      <c r="C142" s="74"/>
      <c r="D142" s="74"/>
      <c r="E142" s="72">
        <f t="shared" si="38"/>
        <v>0</v>
      </c>
      <c r="F142" s="74"/>
      <c r="G142" s="75"/>
      <c r="H142" s="72">
        <f t="shared" si="39"/>
        <v>0</v>
      </c>
      <c r="I142" s="74"/>
      <c r="J142" s="75"/>
      <c r="K142" s="72">
        <f t="shared" si="40"/>
        <v>0</v>
      </c>
      <c r="L142" s="74"/>
      <c r="M142" s="72">
        <f t="shared" si="36"/>
        <v>0</v>
      </c>
      <c r="N142" s="74"/>
      <c r="O142" s="72">
        <f t="shared" si="42"/>
        <v>0</v>
      </c>
      <c r="P142" s="74"/>
      <c r="Q142" s="72">
        <f t="shared" si="42"/>
        <v>0</v>
      </c>
      <c r="R142" s="74"/>
      <c r="S142" s="72">
        <f t="shared" si="30"/>
        <v>0</v>
      </c>
    </row>
    <row r="143" spans="1:19" s="77" customFormat="1" ht="12.75">
      <c r="A143" s="74" t="s">
        <v>164</v>
      </c>
      <c r="B143" s="74"/>
      <c r="C143" s="74"/>
      <c r="D143" s="74"/>
      <c r="E143" s="72">
        <f t="shared" si="38"/>
        <v>0</v>
      </c>
      <c r="F143" s="74"/>
      <c r="G143" s="75"/>
      <c r="H143" s="72">
        <f t="shared" si="39"/>
        <v>0</v>
      </c>
      <c r="I143" s="74"/>
      <c r="J143" s="75"/>
      <c r="K143" s="72">
        <f t="shared" si="40"/>
        <v>0</v>
      </c>
      <c r="L143" s="74"/>
      <c r="M143" s="72">
        <f t="shared" si="36"/>
        <v>0</v>
      </c>
      <c r="N143" s="74"/>
      <c r="O143" s="72">
        <f t="shared" si="42"/>
        <v>0</v>
      </c>
      <c r="P143" s="74"/>
      <c r="Q143" s="72">
        <f t="shared" si="42"/>
        <v>0</v>
      </c>
      <c r="R143" s="74"/>
      <c r="S143" s="72">
        <f t="shared" si="30"/>
        <v>0</v>
      </c>
    </row>
    <row r="144" spans="1:19" s="77" customFormat="1" ht="12.75">
      <c r="A144" s="74" t="s">
        <v>134</v>
      </c>
      <c r="B144" s="74"/>
      <c r="C144" s="74"/>
      <c r="D144" s="74">
        <v>4713</v>
      </c>
      <c r="E144" s="72">
        <f>IF(C144=0,0,D144/C144*100)</f>
        <v>0</v>
      </c>
      <c r="F144" s="74">
        <v>9521</v>
      </c>
      <c r="G144" s="75">
        <v>10000</v>
      </c>
      <c r="H144" s="72">
        <f>IF(F144=0,0,G144/F144*100)</f>
        <v>105.0309841403214</v>
      </c>
      <c r="I144" s="74">
        <v>4713</v>
      </c>
      <c r="J144" s="75"/>
      <c r="K144" s="72">
        <f t="shared" si="40"/>
        <v>0</v>
      </c>
      <c r="L144" s="74">
        <v>11500</v>
      </c>
      <c r="M144" s="72">
        <f t="shared" si="36"/>
        <v>114.99999999999999</v>
      </c>
      <c r="N144" s="74">
        <v>13800</v>
      </c>
      <c r="O144" s="72">
        <f>IF(L144=0,0,N144/L144*100)</f>
        <v>120</v>
      </c>
      <c r="P144" s="74">
        <v>17000</v>
      </c>
      <c r="Q144" s="72">
        <f>IF(N144=0,0,P144/N144*100)</f>
        <v>123.18840579710144</v>
      </c>
      <c r="R144" s="74">
        <v>21300</v>
      </c>
      <c r="S144" s="72">
        <f>IF(P144=0,0,R144/P144*100)</f>
        <v>125.29411764705883</v>
      </c>
    </row>
    <row r="145" spans="1:19" s="77" customFormat="1" ht="12.75">
      <c r="A145" s="83" t="s">
        <v>88</v>
      </c>
      <c r="B145" s="74">
        <v>4550.6</v>
      </c>
      <c r="C145" s="74">
        <v>380</v>
      </c>
      <c r="D145" s="74">
        <v>392</v>
      </c>
      <c r="E145" s="72">
        <f t="shared" si="38"/>
        <v>103.15789473684211</v>
      </c>
      <c r="F145" s="74">
        <v>4700</v>
      </c>
      <c r="G145" s="75">
        <v>6000</v>
      </c>
      <c r="H145" s="72">
        <f t="shared" si="39"/>
        <v>127.65957446808511</v>
      </c>
      <c r="I145" s="74">
        <v>392</v>
      </c>
      <c r="J145" s="75">
        <v>450</v>
      </c>
      <c r="K145" s="72">
        <f t="shared" si="40"/>
        <v>114.79591836734696</v>
      </c>
      <c r="L145" s="74">
        <v>7800</v>
      </c>
      <c r="M145" s="72">
        <f t="shared" si="36"/>
        <v>130</v>
      </c>
      <c r="N145" s="74">
        <v>10200</v>
      </c>
      <c r="O145" s="72">
        <f t="shared" si="42"/>
        <v>130.76923076923077</v>
      </c>
      <c r="P145" s="74">
        <v>14000</v>
      </c>
      <c r="Q145" s="72">
        <f t="shared" si="42"/>
        <v>137.2549019607843</v>
      </c>
      <c r="R145" s="74">
        <v>15800</v>
      </c>
      <c r="S145" s="72">
        <f aca="true" t="shared" si="43" ref="S145:S177">IF(P145=0,0,R145/P145*100)</f>
        <v>112.85714285714286</v>
      </c>
    </row>
    <row r="146" spans="1:19" s="77" customFormat="1" ht="12.75">
      <c r="A146" s="84" t="s">
        <v>90</v>
      </c>
      <c r="B146" s="74">
        <v>1046</v>
      </c>
      <c r="C146" s="74">
        <v>321</v>
      </c>
      <c r="D146" s="74">
        <v>699</v>
      </c>
      <c r="E146" s="72">
        <f t="shared" si="38"/>
        <v>217.7570093457944</v>
      </c>
      <c r="F146" s="74">
        <v>987</v>
      </c>
      <c r="G146" s="75">
        <v>1300</v>
      </c>
      <c r="H146" s="72">
        <f t="shared" si="39"/>
        <v>131.71225937183385</v>
      </c>
      <c r="I146" s="74">
        <v>699</v>
      </c>
      <c r="J146" s="75">
        <v>720</v>
      </c>
      <c r="K146" s="72">
        <f t="shared" si="40"/>
        <v>103.00429184549355</v>
      </c>
      <c r="L146" s="74">
        <v>1800</v>
      </c>
      <c r="M146" s="72">
        <f t="shared" si="36"/>
        <v>138.46153846153845</v>
      </c>
      <c r="N146" s="74">
        <v>2000</v>
      </c>
      <c r="O146" s="72">
        <f t="shared" si="42"/>
        <v>111.11111111111111</v>
      </c>
      <c r="P146" s="74">
        <v>2500</v>
      </c>
      <c r="Q146" s="72">
        <f t="shared" si="42"/>
        <v>125</v>
      </c>
      <c r="R146" s="74">
        <v>3000</v>
      </c>
      <c r="S146" s="72">
        <f t="shared" si="43"/>
        <v>120</v>
      </c>
    </row>
    <row r="147" spans="1:19" s="77" customFormat="1" ht="12.75">
      <c r="A147" s="79" t="s">
        <v>86</v>
      </c>
      <c r="B147" s="71">
        <f aca="true" t="shared" si="44" ref="B147:R147">B148</f>
        <v>2996</v>
      </c>
      <c r="C147" s="71">
        <f t="shared" si="44"/>
        <v>1320</v>
      </c>
      <c r="D147" s="71">
        <f t="shared" si="44"/>
        <v>1340</v>
      </c>
      <c r="E147" s="72">
        <f t="shared" si="38"/>
        <v>101.51515151515152</v>
      </c>
      <c r="F147" s="71">
        <f t="shared" si="44"/>
        <v>3000</v>
      </c>
      <c r="G147" s="71">
        <f t="shared" si="44"/>
        <v>3600</v>
      </c>
      <c r="H147" s="72">
        <f t="shared" si="39"/>
        <v>120</v>
      </c>
      <c r="I147" s="71">
        <f>I148</f>
        <v>1340</v>
      </c>
      <c r="J147" s="71">
        <f>J148</f>
        <v>1400</v>
      </c>
      <c r="K147" s="72">
        <f t="shared" si="40"/>
        <v>104.4776119402985</v>
      </c>
      <c r="L147" s="71">
        <f t="shared" si="44"/>
        <v>4500</v>
      </c>
      <c r="M147" s="72">
        <f t="shared" si="36"/>
        <v>125</v>
      </c>
      <c r="N147" s="71">
        <f t="shared" si="44"/>
        <v>5650</v>
      </c>
      <c r="O147" s="72">
        <f t="shared" si="42"/>
        <v>125.55555555555556</v>
      </c>
      <c r="P147" s="71">
        <f t="shared" si="44"/>
        <v>7300</v>
      </c>
      <c r="Q147" s="72">
        <f t="shared" si="42"/>
        <v>129.20353982300884</v>
      </c>
      <c r="R147" s="71">
        <f t="shared" si="44"/>
        <v>9600</v>
      </c>
      <c r="S147" s="72">
        <f t="shared" si="43"/>
        <v>131.50684931506848</v>
      </c>
    </row>
    <row r="148" spans="1:19" s="77" customFormat="1" ht="12.75">
      <c r="A148" s="74" t="s">
        <v>128</v>
      </c>
      <c r="B148" s="74">
        <v>2996</v>
      </c>
      <c r="C148" s="74">
        <v>1320</v>
      </c>
      <c r="D148" s="74">
        <v>1340</v>
      </c>
      <c r="E148" s="72">
        <f t="shared" si="38"/>
        <v>101.51515151515152</v>
      </c>
      <c r="F148" s="74">
        <v>3000</v>
      </c>
      <c r="G148" s="75">
        <v>3600</v>
      </c>
      <c r="H148" s="72">
        <f t="shared" si="39"/>
        <v>120</v>
      </c>
      <c r="I148" s="74">
        <v>1340</v>
      </c>
      <c r="J148" s="75">
        <v>1400</v>
      </c>
      <c r="K148" s="72">
        <f t="shared" si="40"/>
        <v>104.4776119402985</v>
      </c>
      <c r="L148" s="74">
        <v>4500</v>
      </c>
      <c r="M148" s="72">
        <f t="shared" si="36"/>
        <v>125</v>
      </c>
      <c r="N148" s="74">
        <v>5650</v>
      </c>
      <c r="O148" s="72">
        <f t="shared" si="42"/>
        <v>125.55555555555556</v>
      </c>
      <c r="P148" s="74">
        <v>7300</v>
      </c>
      <c r="Q148" s="72">
        <f t="shared" si="42"/>
        <v>129.20353982300884</v>
      </c>
      <c r="R148" s="74">
        <v>9600</v>
      </c>
      <c r="S148" s="72">
        <f t="shared" si="43"/>
        <v>131.50684931506848</v>
      </c>
    </row>
    <row r="149" spans="1:19" s="77" customFormat="1" ht="12.75">
      <c r="A149" s="82" t="s">
        <v>91</v>
      </c>
      <c r="B149" s="74">
        <v>1409</v>
      </c>
      <c r="C149" s="74">
        <v>392</v>
      </c>
      <c r="D149" s="74">
        <v>115</v>
      </c>
      <c r="E149" s="72">
        <f t="shared" si="38"/>
        <v>29.336734693877553</v>
      </c>
      <c r="F149" s="74">
        <v>1141</v>
      </c>
      <c r="G149" s="75">
        <v>1300</v>
      </c>
      <c r="H149" s="72">
        <f t="shared" si="39"/>
        <v>113.93514460999124</v>
      </c>
      <c r="I149" s="74">
        <v>115</v>
      </c>
      <c r="J149" s="75">
        <v>200</v>
      </c>
      <c r="K149" s="72">
        <f t="shared" si="40"/>
        <v>173.91304347826087</v>
      </c>
      <c r="L149" s="74">
        <v>1500</v>
      </c>
      <c r="M149" s="72">
        <f t="shared" si="36"/>
        <v>115.38461538461537</v>
      </c>
      <c r="N149" s="74">
        <v>1750</v>
      </c>
      <c r="O149" s="72">
        <f t="shared" si="42"/>
        <v>116.66666666666667</v>
      </c>
      <c r="P149" s="74">
        <v>2100</v>
      </c>
      <c r="Q149" s="72">
        <f t="shared" si="42"/>
        <v>120</v>
      </c>
      <c r="R149" s="74">
        <v>2600</v>
      </c>
      <c r="S149" s="72">
        <f t="shared" si="43"/>
        <v>123.80952380952381</v>
      </c>
    </row>
    <row r="150" spans="1:19" s="77" customFormat="1" ht="12.75">
      <c r="A150" s="81" t="s">
        <v>83</v>
      </c>
      <c r="B150" s="71">
        <f aca="true" t="shared" si="45" ref="B150:R151">B151</f>
        <v>4600</v>
      </c>
      <c r="C150" s="71">
        <f t="shared" si="45"/>
        <v>1200</v>
      </c>
      <c r="D150" s="71">
        <f t="shared" si="45"/>
        <v>1500</v>
      </c>
      <c r="E150" s="72">
        <f t="shared" si="38"/>
        <v>125</v>
      </c>
      <c r="F150" s="71">
        <f t="shared" si="45"/>
        <v>5008</v>
      </c>
      <c r="G150" s="71">
        <f>G151</f>
        <v>7800</v>
      </c>
      <c r="H150" s="72">
        <f t="shared" si="39"/>
        <v>155.75079872204475</v>
      </c>
      <c r="I150" s="71">
        <f>I151</f>
        <v>1500</v>
      </c>
      <c r="J150" s="71">
        <f>J151</f>
        <v>2000</v>
      </c>
      <c r="K150" s="72">
        <f t="shared" si="40"/>
        <v>133.33333333333331</v>
      </c>
      <c r="L150" s="71">
        <f t="shared" si="45"/>
        <v>8600</v>
      </c>
      <c r="M150" s="72">
        <f t="shared" si="36"/>
        <v>110.25641025641026</v>
      </c>
      <c r="N150" s="71">
        <f t="shared" si="45"/>
        <v>9800</v>
      </c>
      <c r="O150" s="72">
        <f t="shared" si="42"/>
        <v>113.95348837209302</v>
      </c>
      <c r="P150" s="71">
        <f t="shared" si="45"/>
        <v>11400</v>
      </c>
      <c r="Q150" s="72">
        <f t="shared" si="42"/>
        <v>116.3265306122449</v>
      </c>
      <c r="R150" s="71">
        <f t="shared" si="45"/>
        <v>13000</v>
      </c>
      <c r="S150" s="72">
        <f t="shared" si="43"/>
        <v>114.03508771929825</v>
      </c>
    </row>
    <row r="151" spans="1:19" s="77" customFormat="1" ht="12.75">
      <c r="A151" s="82" t="s">
        <v>130</v>
      </c>
      <c r="B151" s="71">
        <f t="shared" si="45"/>
        <v>4600</v>
      </c>
      <c r="C151" s="71">
        <f t="shared" si="45"/>
        <v>1200</v>
      </c>
      <c r="D151" s="71">
        <f t="shared" si="45"/>
        <v>1500</v>
      </c>
      <c r="E151" s="72">
        <f t="shared" si="38"/>
        <v>125</v>
      </c>
      <c r="F151" s="71">
        <f t="shared" si="45"/>
        <v>5008</v>
      </c>
      <c r="G151" s="71">
        <f t="shared" si="45"/>
        <v>7800</v>
      </c>
      <c r="H151" s="72">
        <f t="shared" si="39"/>
        <v>155.75079872204475</v>
      </c>
      <c r="I151" s="71">
        <f>I152</f>
        <v>1500</v>
      </c>
      <c r="J151" s="71">
        <f>J152</f>
        <v>2000</v>
      </c>
      <c r="K151" s="72">
        <f t="shared" si="40"/>
        <v>133.33333333333331</v>
      </c>
      <c r="L151" s="71">
        <f t="shared" si="45"/>
        <v>8600</v>
      </c>
      <c r="M151" s="72">
        <f t="shared" si="36"/>
        <v>110.25641025641026</v>
      </c>
      <c r="N151" s="71">
        <f t="shared" si="45"/>
        <v>9800</v>
      </c>
      <c r="O151" s="72">
        <f t="shared" si="42"/>
        <v>113.95348837209302</v>
      </c>
      <c r="P151" s="71">
        <f t="shared" si="45"/>
        <v>11400</v>
      </c>
      <c r="Q151" s="72">
        <f t="shared" si="42"/>
        <v>116.3265306122449</v>
      </c>
      <c r="R151" s="71">
        <f t="shared" si="45"/>
        <v>13000</v>
      </c>
      <c r="S151" s="72">
        <f t="shared" si="43"/>
        <v>114.03508771929825</v>
      </c>
    </row>
    <row r="152" spans="1:19" s="77" customFormat="1" ht="12.75">
      <c r="A152" s="74" t="s">
        <v>131</v>
      </c>
      <c r="B152" s="74">
        <v>4600</v>
      </c>
      <c r="C152" s="74">
        <v>1200</v>
      </c>
      <c r="D152" s="74">
        <v>1500</v>
      </c>
      <c r="E152" s="72">
        <f t="shared" si="38"/>
        <v>125</v>
      </c>
      <c r="F152" s="74">
        <v>5008</v>
      </c>
      <c r="G152" s="75">
        <v>7800</v>
      </c>
      <c r="H152" s="72">
        <f t="shared" si="39"/>
        <v>155.75079872204475</v>
      </c>
      <c r="I152" s="74">
        <v>1500</v>
      </c>
      <c r="J152" s="75">
        <v>2000</v>
      </c>
      <c r="K152" s="72">
        <f t="shared" si="40"/>
        <v>133.33333333333331</v>
      </c>
      <c r="L152" s="74">
        <v>8600</v>
      </c>
      <c r="M152" s="72">
        <f t="shared" si="36"/>
        <v>110.25641025641026</v>
      </c>
      <c r="N152" s="74">
        <v>9800</v>
      </c>
      <c r="O152" s="72">
        <f t="shared" si="42"/>
        <v>113.95348837209302</v>
      </c>
      <c r="P152" s="74">
        <v>11400</v>
      </c>
      <c r="Q152" s="72">
        <f t="shared" si="42"/>
        <v>116.3265306122449</v>
      </c>
      <c r="R152" s="74">
        <v>13000</v>
      </c>
      <c r="S152" s="72">
        <f t="shared" si="43"/>
        <v>114.03508771929825</v>
      </c>
    </row>
    <row r="153" spans="1:19" s="77" customFormat="1" ht="12.75">
      <c r="A153" s="82" t="s">
        <v>39</v>
      </c>
      <c r="B153" s="71">
        <f aca="true" t="shared" si="46" ref="B153:R153">B154</f>
        <v>12633</v>
      </c>
      <c r="C153" s="71">
        <f t="shared" si="46"/>
        <v>2200</v>
      </c>
      <c r="D153" s="71">
        <f t="shared" si="46"/>
        <v>2250</v>
      </c>
      <c r="E153" s="72">
        <f t="shared" si="38"/>
        <v>102.27272727272727</v>
      </c>
      <c r="F153" s="71">
        <f t="shared" si="46"/>
        <v>10600</v>
      </c>
      <c r="G153" s="71">
        <f t="shared" si="46"/>
        <v>12600</v>
      </c>
      <c r="H153" s="72">
        <f t="shared" si="39"/>
        <v>118.86792452830188</v>
      </c>
      <c r="I153" s="71">
        <f>I154</f>
        <v>2250</v>
      </c>
      <c r="J153" s="71">
        <f>J154</f>
        <v>0</v>
      </c>
      <c r="K153" s="72">
        <f t="shared" si="40"/>
        <v>0</v>
      </c>
      <c r="L153" s="71">
        <f t="shared" si="46"/>
        <v>15123</v>
      </c>
      <c r="M153" s="72">
        <f t="shared" si="36"/>
        <v>120.02380952380953</v>
      </c>
      <c r="N153" s="71">
        <f t="shared" si="46"/>
        <v>18563</v>
      </c>
      <c r="O153" s="72">
        <f t="shared" si="42"/>
        <v>122.74680949547047</v>
      </c>
      <c r="P153" s="71">
        <f t="shared" si="46"/>
        <v>23300</v>
      </c>
      <c r="Q153" s="72">
        <f t="shared" si="42"/>
        <v>125.51850455206595</v>
      </c>
      <c r="R153" s="71">
        <f t="shared" si="46"/>
        <v>30000</v>
      </c>
      <c r="S153" s="72">
        <f t="shared" si="43"/>
        <v>128.75536480686696</v>
      </c>
    </row>
    <row r="154" spans="1:19" s="77" customFormat="1" ht="12.75">
      <c r="A154" s="74" t="s">
        <v>132</v>
      </c>
      <c r="B154" s="74">
        <v>12633</v>
      </c>
      <c r="C154" s="74">
        <v>2200</v>
      </c>
      <c r="D154" s="74">
        <v>2250</v>
      </c>
      <c r="E154" s="72">
        <f t="shared" si="38"/>
        <v>102.27272727272727</v>
      </c>
      <c r="F154" s="74">
        <v>10600</v>
      </c>
      <c r="G154" s="75">
        <v>12600</v>
      </c>
      <c r="H154" s="72">
        <f t="shared" si="39"/>
        <v>118.86792452830188</v>
      </c>
      <c r="I154" s="74">
        <v>2250</v>
      </c>
      <c r="J154" s="75"/>
      <c r="K154" s="72">
        <f t="shared" si="40"/>
        <v>0</v>
      </c>
      <c r="L154" s="74">
        <v>15123</v>
      </c>
      <c r="M154" s="72">
        <f t="shared" si="36"/>
        <v>120.02380952380953</v>
      </c>
      <c r="N154" s="74">
        <v>18563</v>
      </c>
      <c r="O154" s="72">
        <f t="shared" si="42"/>
        <v>122.74680949547047</v>
      </c>
      <c r="P154" s="74">
        <v>23300</v>
      </c>
      <c r="Q154" s="72">
        <f t="shared" si="42"/>
        <v>125.51850455206595</v>
      </c>
      <c r="R154" s="74">
        <v>30000</v>
      </c>
      <c r="S154" s="72">
        <f t="shared" si="43"/>
        <v>128.75536480686696</v>
      </c>
    </row>
    <row r="155" spans="1:19" s="60" customFormat="1" ht="12.75">
      <c r="A155" s="62" t="s">
        <v>133</v>
      </c>
      <c r="B155" s="67">
        <f>B156+B158+B159+B160</f>
        <v>13904.6</v>
      </c>
      <c r="C155" s="67">
        <f>C156+C158+C159+C160</f>
        <v>5390</v>
      </c>
      <c r="D155" s="67">
        <f>D156+D158+D159+D160</f>
        <v>0</v>
      </c>
      <c r="E155" s="65">
        <f t="shared" si="38"/>
        <v>0</v>
      </c>
      <c r="F155" s="67">
        <f>F156+F158+F159+F160</f>
        <v>5066</v>
      </c>
      <c r="G155" s="67">
        <f>G156+G158+G159+G160</f>
        <v>6200</v>
      </c>
      <c r="H155" s="65">
        <f t="shared" si="39"/>
        <v>122.38452427951046</v>
      </c>
      <c r="I155" s="67">
        <f>I156+I158+I159+I160</f>
        <v>0</v>
      </c>
      <c r="J155" s="67">
        <f>J156+J158+J159+J160</f>
        <v>0</v>
      </c>
      <c r="K155" s="65">
        <f t="shared" si="40"/>
        <v>0</v>
      </c>
      <c r="L155" s="67">
        <f>L156+L158+L159+L160</f>
        <v>0</v>
      </c>
      <c r="M155" s="65">
        <f t="shared" si="36"/>
        <v>0</v>
      </c>
      <c r="N155" s="67">
        <f>N156+N158+N159+N160</f>
        <v>0</v>
      </c>
      <c r="O155" s="65">
        <f t="shared" si="42"/>
        <v>0</v>
      </c>
      <c r="P155" s="67">
        <f>P156+P158+P159+P160</f>
        <v>0</v>
      </c>
      <c r="Q155" s="65">
        <f t="shared" si="42"/>
        <v>0</v>
      </c>
      <c r="R155" s="67">
        <f>R156+R158+R159+R160</f>
        <v>0</v>
      </c>
      <c r="S155" s="65">
        <f t="shared" si="43"/>
        <v>0</v>
      </c>
    </row>
    <row r="156" spans="1:19" s="77" customFormat="1" ht="12.75">
      <c r="A156" s="79" t="s">
        <v>80</v>
      </c>
      <c r="B156" s="71">
        <f aca="true" t="shared" si="47" ref="B156:R156">B157</f>
        <v>9768</v>
      </c>
      <c r="C156" s="71">
        <f t="shared" si="47"/>
        <v>4713</v>
      </c>
      <c r="D156" s="71">
        <f t="shared" si="47"/>
        <v>0</v>
      </c>
      <c r="E156" s="72">
        <f t="shared" si="38"/>
        <v>0</v>
      </c>
      <c r="F156" s="71">
        <f t="shared" si="47"/>
        <v>0</v>
      </c>
      <c r="G156" s="71">
        <f t="shared" si="47"/>
        <v>0</v>
      </c>
      <c r="H156" s="72">
        <f t="shared" si="39"/>
        <v>0</v>
      </c>
      <c r="I156" s="71">
        <f>I157</f>
        <v>0</v>
      </c>
      <c r="J156" s="71">
        <f>J157</f>
        <v>0</v>
      </c>
      <c r="K156" s="72">
        <f t="shared" si="40"/>
        <v>0</v>
      </c>
      <c r="L156" s="71">
        <f t="shared" si="47"/>
        <v>0</v>
      </c>
      <c r="M156" s="72">
        <f t="shared" si="36"/>
        <v>0</v>
      </c>
      <c r="N156" s="71">
        <f t="shared" si="47"/>
        <v>0</v>
      </c>
      <c r="O156" s="72">
        <f t="shared" si="42"/>
        <v>0</v>
      </c>
      <c r="P156" s="71">
        <f t="shared" si="47"/>
        <v>0</v>
      </c>
      <c r="Q156" s="72">
        <f t="shared" si="42"/>
        <v>0</v>
      </c>
      <c r="R156" s="71">
        <f t="shared" si="47"/>
        <v>0</v>
      </c>
      <c r="S156" s="72">
        <f t="shared" si="43"/>
        <v>0</v>
      </c>
    </row>
    <row r="157" spans="1:19" s="77" customFormat="1" ht="12.75">
      <c r="A157" s="74" t="s">
        <v>134</v>
      </c>
      <c r="B157" s="74">
        <v>9768</v>
      </c>
      <c r="C157" s="74">
        <v>4713</v>
      </c>
      <c r="D157" s="74"/>
      <c r="E157" s="72">
        <f t="shared" si="38"/>
        <v>0</v>
      </c>
      <c r="F157" s="74"/>
      <c r="G157" s="75"/>
      <c r="H157" s="72">
        <f t="shared" si="39"/>
        <v>0</v>
      </c>
      <c r="I157" s="74"/>
      <c r="J157" s="75"/>
      <c r="K157" s="72">
        <f t="shared" si="40"/>
        <v>0</v>
      </c>
      <c r="L157" s="74"/>
      <c r="M157" s="72">
        <f t="shared" si="36"/>
        <v>0</v>
      </c>
      <c r="N157" s="74"/>
      <c r="O157" s="72">
        <f t="shared" si="42"/>
        <v>0</v>
      </c>
      <c r="P157" s="74"/>
      <c r="Q157" s="72">
        <f t="shared" si="42"/>
        <v>0</v>
      </c>
      <c r="R157" s="74"/>
      <c r="S157" s="72">
        <f t="shared" si="43"/>
        <v>0</v>
      </c>
    </row>
    <row r="158" spans="1:19" s="77" customFormat="1" ht="12.75">
      <c r="A158" s="83" t="s">
        <v>88</v>
      </c>
      <c r="B158" s="74">
        <v>2875.6</v>
      </c>
      <c r="C158" s="74">
        <v>274</v>
      </c>
      <c r="D158" s="74"/>
      <c r="E158" s="72">
        <f t="shared" si="38"/>
        <v>0</v>
      </c>
      <c r="F158" s="74">
        <v>4300</v>
      </c>
      <c r="G158" s="75">
        <v>5300</v>
      </c>
      <c r="H158" s="72">
        <f t="shared" si="39"/>
        <v>123.25581395348837</v>
      </c>
      <c r="I158" s="74"/>
      <c r="J158" s="75"/>
      <c r="K158" s="72">
        <f t="shared" si="40"/>
        <v>0</v>
      </c>
      <c r="L158" s="74"/>
      <c r="M158" s="72">
        <f t="shared" si="36"/>
        <v>0</v>
      </c>
      <c r="N158" s="74"/>
      <c r="O158" s="72">
        <f t="shared" si="42"/>
        <v>0</v>
      </c>
      <c r="P158" s="74"/>
      <c r="Q158" s="72">
        <f t="shared" si="42"/>
        <v>0</v>
      </c>
      <c r="R158" s="74"/>
      <c r="S158" s="72">
        <f t="shared" si="43"/>
        <v>0</v>
      </c>
    </row>
    <row r="159" spans="1:19" s="77" customFormat="1" ht="12.75">
      <c r="A159" s="84" t="s">
        <v>90</v>
      </c>
      <c r="B159" s="74">
        <v>571</v>
      </c>
      <c r="C159" s="74">
        <v>168</v>
      </c>
      <c r="D159" s="74"/>
      <c r="E159" s="72">
        <f t="shared" si="38"/>
        <v>0</v>
      </c>
      <c r="F159" s="74"/>
      <c r="G159" s="75"/>
      <c r="H159" s="72">
        <f t="shared" si="39"/>
        <v>0</v>
      </c>
      <c r="I159" s="74"/>
      <c r="J159" s="75"/>
      <c r="K159" s="72">
        <f t="shared" si="40"/>
        <v>0</v>
      </c>
      <c r="L159" s="74"/>
      <c r="M159" s="72">
        <f t="shared" si="36"/>
        <v>0</v>
      </c>
      <c r="N159" s="74"/>
      <c r="O159" s="72">
        <f t="shared" si="42"/>
        <v>0</v>
      </c>
      <c r="P159" s="74"/>
      <c r="Q159" s="72">
        <f t="shared" si="42"/>
        <v>0</v>
      </c>
      <c r="R159" s="74"/>
      <c r="S159" s="72">
        <f t="shared" si="43"/>
        <v>0</v>
      </c>
    </row>
    <row r="160" spans="1:19" s="77" customFormat="1" ht="12.75">
      <c r="A160" s="82" t="s">
        <v>91</v>
      </c>
      <c r="B160" s="74">
        <v>690</v>
      </c>
      <c r="C160" s="74">
        <v>235</v>
      </c>
      <c r="D160" s="74"/>
      <c r="E160" s="72">
        <f t="shared" si="38"/>
        <v>0</v>
      </c>
      <c r="F160" s="74">
        <v>766</v>
      </c>
      <c r="G160" s="75">
        <v>900</v>
      </c>
      <c r="H160" s="72">
        <f t="shared" si="39"/>
        <v>117.4934725848564</v>
      </c>
      <c r="I160" s="74"/>
      <c r="J160" s="75"/>
      <c r="K160" s="72">
        <f t="shared" si="40"/>
        <v>0</v>
      </c>
      <c r="L160" s="74"/>
      <c r="M160" s="72">
        <f t="shared" si="36"/>
        <v>0</v>
      </c>
      <c r="N160" s="74"/>
      <c r="O160" s="72">
        <f t="shared" si="42"/>
        <v>0</v>
      </c>
      <c r="P160" s="74"/>
      <c r="Q160" s="72">
        <f t="shared" si="42"/>
        <v>0</v>
      </c>
      <c r="R160" s="74"/>
      <c r="S160" s="72">
        <f t="shared" si="43"/>
        <v>0</v>
      </c>
    </row>
    <row r="161" spans="1:19" s="60" customFormat="1" ht="12.75">
      <c r="A161" s="62" t="s">
        <v>135</v>
      </c>
      <c r="B161" s="67">
        <f>B162+B165+B166+B167</f>
        <v>22243.7</v>
      </c>
      <c r="C161" s="67">
        <f>C162+C165+C166+C167</f>
        <v>7948</v>
      </c>
      <c r="D161" s="67">
        <f>D162+D165+D166+D167</f>
        <v>5814</v>
      </c>
      <c r="E161" s="65">
        <f t="shared" si="38"/>
        <v>73.15047810770004</v>
      </c>
      <c r="F161" s="67">
        <f>F162+F165+F166+F167</f>
        <v>27058</v>
      </c>
      <c r="G161" s="67">
        <f>G162+G165+G166+G167</f>
        <v>27820</v>
      </c>
      <c r="H161" s="65">
        <f t="shared" si="39"/>
        <v>102.81617266612461</v>
      </c>
      <c r="I161" s="67">
        <f>I162+I165+I166+I167</f>
        <v>5814</v>
      </c>
      <c r="J161" s="67">
        <f>J162+J165+J166+J167</f>
        <v>7477</v>
      </c>
      <c r="K161" s="65">
        <f t="shared" si="40"/>
        <v>128.6033711730306</v>
      </c>
      <c r="L161" s="67">
        <f>L162+L165+L166+L167</f>
        <v>31370</v>
      </c>
      <c r="M161" s="65">
        <f t="shared" si="36"/>
        <v>112.7606038820992</v>
      </c>
      <c r="N161" s="67">
        <f>N162+N165+N166+N167</f>
        <v>35810</v>
      </c>
      <c r="O161" s="65">
        <f t="shared" si="42"/>
        <v>114.15364998406122</v>
      </c>
      <c r="P161" s="67">
        <f>P162+P165+P166+P167</f>
        <v>41650</v>
      </c>
      <c r="Q161" s="65">
        <f t="shared" si="42"/>
        <v>116.30829377268918</v>
      </c>
      <c r="R161" s="67">
        <f>R162+R165+R166+R167</f>
        <v>48400</v>
      </c>
      <c r="S161" s="65">
        <f t="shared" si="43"/>
        <v>116.20648259303721</v>
      </c>
    </row>
    <row r="162" spans="1:19" s="77" customFormat="1" ht="12.75">
      <c r="A162" s="79" t="s">
        <v>80</v>
      </c>
      <c r="B162" s="71">
        <f>B163+B164</f>
        <v>16985</v>
      </c>
      <c r="C162" s="71">
        <f>C163+C164</f>
        <v>7000</v>
      </c>
      <c r="D162" s="71">
        <f>D163+D164</f>
        <v>4500</v>
      </c>
      <c r="E162" s="72">
        <f t="shared" si="38"/>
        <v>64.28571428571429</v>
      </c>
      <c r="F162" s="71">
        <f>F163+F164</f>
        <v>21582</v>
      </c>
      <c r="G162" s="71">
        <f>G163+G164</f>
        <v>21320</v>
      </c>
      <c r="H162" s="72">
        <f t="shared" si="39"/>
        <v>98.78602539152998</v>
      </c>
      <c r="I162" s="71">
        <f>I163+I164</f>
        <v>4500</v>
      </c>
      <c r="J162" s="71">
        <f>J163+J164</f>
        <v>6000</v>
      </c>
      <c r="K162" s="72">
        <f t="shared" si="40"/>
        <v>133.33333333333331</v>
      </c>
      <c r="L162" s="71">
        <f>L163+L164</f>
        <v>23600</v>
      </c>
      <c r="M162" s="72">
        <f t="shared" si="36"/>
        <v>110.69418386491556</v>
      </c>
      <c r="N162" s="71">
        <f>N163+N164</f>
        <v>26300</v>
      </c>
      <c r="O162" s="72">
        <f t="shared" si="42"/>
        <v>111.44067796610169</v>
      </c>
      <c r="P162" s="71">
        <f>P163+P164</f>
        <v>29600</v>
      </c>
      <c r="Q162" s="72">
        <f t="shared" si="42"/>
        <v>112.54752851711028</v>
      </c>
      <c r="R162" s="71">
        <f>R163+R164</f>
        <v>34000</v>
      </c>
      <c r="S162" s="72">
        <f t="shared" si="43"/>
        <v>114.86486486486487</v>
      </c>
    </row>
    <row r="163" spans="1:19" s="77" customFormat="1" ht="12.75">
      <c r="A163" s="74" t="s">
        <v>136</v>
      </c>
      <c r="B163" s="74">
        <v>15205</v>
      </c>
      <c r="C163" s="74">
        <v>7000</v>
      </c>
      <c r="D163" s="74">
        <v>4500</v>
      </c>
      <c r="E163" s="72">
        <f t="shared" si="38"/>
        <v>64.28571428571429</v>
      </c>
      <c r="F163" s="74">
        <v>19782</v>
      </c>
      <c r="G163" s="75">
        <v>21320</v>
      </c>
      <c r="H163" s="72">
        <f t="shared" si="39"/>
        <v>107.77474471741988</v>
      </c>
      <c r="I163" s="74">
        <v>4500</v>
      </c>
      <c r="J163" s="75">
        <v>6000</v>
      </c>
      <c r="K163" s="72">
        <f t="shared" si="40"/>
        <v>133.33333333333331</v>
      </c>
      <c r="L163" s="74">
        <v>23600</v>
      </c>
      <c r="M163" s="72">
        <f aca="true" t="shared" si="48" ref="M163:M194">IF(G163=0,0,L163/G163*100)</f>
        <v>110.69418386491556</v>
      </c>
      <c r="N163" s="74">
        <v>26300</v>
      </c>
      <c r="O163" s="72">
        <f t="shared" si="42"/>
        <v>111.44067796610169</v>
      </c>
      <c r="P163" s="74">
        <v>29600</v>
      </c>
      <c r="Q163" s="72">
        <f t="shared" si="42"/>
        <v>112.54752851711028</v>
      </c>
      <c r="R163" s="74">
        <v>34000</v>
      </c>
      <c r="S163" s="72">
        <f t="shared" si="43"/>
        <v>114.86486486486487</v>
      </c>
    </row>
    <row r="164" spans="1:19" s="77" customFormat="1" ht="12.75">
      <c r="A164" s="74" t="s">
        <v>137</v>
      </c>
      <c r="B164" s="74">
        <v>1780</v>
      </c>
      <c r="C164" s="74"/>
      <c r="D164" s="74"/>
      <c r="E164" s="72">
        <f t="shared" si="38"/>
        <v>0</v>
      </c>
      <c r="F164" s="74">
        <v>1800</v>
      </c>
      <c r="G164" s="75"/>
      <c r="H164" s="72">
        <f t="shared" si="39"/>
        <v>0</v>
      </c>
      <c r="I164" s="74"/>
      <c r="J164" s="75"/>
      <c r="K164" s="72">
        <f t="shared" si="40"/>
        <v>0</v>
      </c>
      <c r="L164" s="74"/>
      <c r="M164" s="72">
        <f t="shared" si="48"/>
        <v>0</v>
      </c>
      <c r="N164" s="74"/>
      <c r="O164" s="72">
        <f t="shared" si="42"/>
        <v>0</v>
      </c>
      <c r="P164" s="74"/>
      <c r="Q164" s="72">
        <f t="shared" si="42"/>
        <v>0</v>
      </c>
      <c r="R164" s="74"/>
      <c r="S164" s="72">
        <f t="shared" si="43"/>
        <v>0</v>
      </c>
    </row>
    <row r="165" spans="1:19" s="77" customFormat="1" ht="12.75">
      <c r="A165" s="83" t="s">
        <v>88</v>
      </c>
      <c r="B165" s="74">
        <v>3311.7</v>
      </c>
      <c r="C165" s="74">
        <v>430</v>
      </c>
      <c r="D165" s="74">
        <v>477</v>
      </c>
      <c r="E165" s="72">
        <f t="shared" si="38"/>
        <v>110.93023255813954</v>
      </c>
      <c r="F165" s="74">
        <v>3500</v>
      </c>
      <c r="G165" s="75">
        <v>4300</v>
      </c>
      <c r="H165" s="72">
        <f t="shared" si="39"/>
        <v>122.85714285714286</v>
      </c>
      <c r="I165" s="74">
        <v>477</v>
      </c>
      <c r="J165" s="75">
        <v>577</v>
      </c>
      <c r="K165" s="72">
        <f t="shared" si="40"/>
        <v>120.9643605870021</v>
      </c>
      <c r="L165" s="74">
        <v>5320</v>
      </c>
      <c r="M165" s="72">
        <f t="shared" si="48"/>
        <v>123.72093023255815</v>
      </c>
      <c r="N165" s="74">
        <v>6690</v>
      </c>
      <c r="O165" s="72">
        <f t="shared" si="42"/>
        <v>125.75187969924812</v>
      </c>
      <c r="P165" s="74">
        <v>8700</v>
      </c>
      <c r="Q165" s="72">
        <f t="shared" si="42"/>
        <v>130.04484304932734</v>
      </c>
      <c r="R165" s="74">
        <v>10500</v>
      </c>
      <c r="S165" s="72">
        <f t="shared" si="43"/>
        <v>120.6896551724138</v>
      </c>
    </row>
    <row r="166" spans="1:19" s="77" customFormat="1" ht="12.75">
      <c r="A166" s="84" t="s">
        <v>90</v>
      </c>
      <c r="B166" s="74">
        <v>767</v>
      </c>
      <c r="C166" s="74">
        <v>198</v>
      </c>
      <c r="D166" s="74">
        <v>343</v>
      </c>
      <c r="E166" s="72">
        <f t="shared" si="38"/>
        <v>173.23232323232324</v>
      </c>
      <c r="F166" s="74">
        <v>794</v>
      </c>
      <c r="G166" s="75">
        <v>800</v>
      </c>
      <c r="H166" s="72">
        <f t="shared" si="39"/>
        <v>100.75566750629723</v>
      </c>
      <c r="I166" s="74">
        <v>343</v>
      </c>
      <c r="J166" s="75">
        <v>400</v>
      </c>
      <c r="K166" s="72">
        <f t="shared" si="40"/>
        <v>116.61807580174927</v>
      </c>
      <c r="L166" s="74">
        <v>800</v>
      </c>
      <c r="M166" s="72">
        <f t="shared" si="48"/>
        <v>100</v>
      </c>
      <c r="N166" s="74">
        <v>800</v>
      </c>
      <c r="O166" s="72">
        <f t="shared" si="42"/>
        <v>100</v>
      </c>
      <c r="P166" s="74">
        <v>800</v>
      </c>
      <c r="Q166" s="72">
        <f t="shared" si="42"/>
        <v>100</v>
      </c>
      <c r="R166" s="74">
        <v>900</v>
      </c>
      <c r="S166" s="72">
        <f t="shared" si="43"/>
        <v>112.5</v>
      </c>
    </row>
    <row r="167" spans="1:19" s="77" customFormat="1" ht="12.75">
      <c r="A167" s="82" t="s">
        <v>91</v>
      </c>
      <c r="B167" s="74">
        <v>1180</v>
      </c>
      <c r="C167" s="74">
        <v>320</v>
      </c>
      <c r="D167" s="74">
        <v>494</v>
      </c>
      <c r="E167" s="72">
        <f t="shared" si="38"/>
        <v>154.375</v>
      </c>
      <c r="F167" s="74">
        <v>1182</v>
      </c>
      <c r="G167" s="75">
        <v>1400</v>
      </c>
      <c r="H167" s="72">
        <f t="shared" si="39"/>
        <v>118.44331641285957</v>
      </c>
      <c r="I167" s="74">
        <v>494</v>
      </c>
      <c r="J167" s="75">
        <v>500</v>
      </c>
      <c r="K167" s="72">
        <f t="shared" si="40"/>
        <v>101.21457489878543</v>
      </c>
      <c r="L167" s="74">
        <v>1650</v>
      </c>
      <c r="M167" s="72">
        <f t="shared" si="48"/>
        <v>117.85714285714286</v>
      </c>
      <c r="N167" s="74">
        <v>2020</v>
      </c>
      <c r="O167" s="72">
        <f t="shared" si="42"/>
        <v>122.42424242424241</v>
      </c>
      <c r="P167" s="74">
        <v>2550</v>
      </c>
      <c r="Q167" s="72">
        <f t="shared" si="42"/>
        <v>126.23762376237624</v>
      </c>
      <c r="R167" s="74">
        <v>3000</v>
      </c>
      <c r="S167" s="72">
        <f t="shared" si="43"/>
        <v>117.64705882352942</v>
      </c>
    </row>
    <row r="168" spans="1:19" s="60" customFormat="1" ht="12.75">
      <c r="A168" s="62" t="s">
        <v>138</v>
      </c>
      <c r="B168" s="67">
        <f>B169+B171+B172+B173</f>
        <v>9269</v>
      </c>
      <c r="C168" s="67">
        <f>C169+C171+C172+C173</f>
        <v>2013</v>
      </c>
      <c r="D168" s="67">
        <f>D169+D171+D172+D173</f>
        <v>2266</v>
      </c>
      <c r="E168" s="65">
        <f t="shared" si="38"/>
        <v>112.56830601092895</v>
      </c>
      <c r="F168" s="67">
        <f>F169+F171+F172+F173</f>
        <v>7529</v>
      </c>
      <c r="G168" s="67">
        <f>G169+G171+G172+G173</f>
        <v>8296</v>
      </c>
      <c r="H168" s="65">
        <f t="shared" si="39"/>
        <v>110.18727586664896</v>
      </c>
      <c r="I168" s="67">
        <f>I169+I171+I172+I173</f>
        <v>2266</v>
      </c>
      <c r="J168" s="67">
        <f>J169+J171+J172+J173</f>
        <v>2700</v>
      </c>
      <c r="K168" s="65">
        <f t="shared" si="40"/>
        <v>119.15269196822595</v>
      </c>
      <c r="L168" s="67">
        <f>L169+L171+L172+L173</f>
        <v>9276</v>
      </c>
      <c r="M168" s="65">
        <f t="shared" si="48"/>
        <v>111.81292189006751</v>
      </c>
      <c r="N168" s="67">
        <f>N169+N171+N172+N173</f>
        <v>10806</v>
      </c>
      <c r="O168" s="65">
        <f t="shared" si="42"/>
        <v>116.49417852522639</v>
      </c>
      <c r="P168" s="67">
        <f>P169+P171+P172+P173</f>
        <v>12866</v>
      </c>
      <c r="Q168" s="65">
        <f t="shared" si="42"/>
        <v>119.06348325004627</v>
      </c>
      <c r="R168" s="67">
        <f>R169+R171+R172+R173</f>
        <v>14422</v>
      </c>
      <c r="S168" s="65">
        <f t="shared" si="43"/>
        <v>112.09389087517488</v>
      </c>
    </row>
    <row r="169" spans="1:19" s="77" customFormat="1" ht="12.75">
      <c r="A169" s="79" t="s">
        <v>80</v>
      </c>
      <c r="B169" s="71">
        <f aca="true" t="shared" si="49" ref="B169:R169">B170</f>
        <v>7633</v>
      </c>
      <c r="C169" s="71">
        <f t="shared" si="49"/>
        <v>1606</v>
      </c>
      <c r="D169" s="71">
        <f t="shared" si="49"/>
        <v>1713</v>
      </c>
      <c r="E169" s="72">
        <f t="shared" si="38"/>
        <v>106.66251556662516</v>
      </c>
      <c r="F169" s="71">
        <f t="shared" si="49"/>
        <v>6322</v>
      </c>
      <c r="G169" s="71">
        <f t="shared" si="49"/>
        <v>7000</v>
      </c>
      <c r="H169" s="72">
        <f t="shared" si="39"/>
        <v>110.72445428661817</v>
      </c>
      <c r="I169" s="71">
        <f>I170</f>
        <v>1713</v>
      </c>
      <c r="J169" s="71">
        <f>J170</f>
        <v>2000</v>
      </c>
      <c r="K169" s="72">
        <f t="shared" si="40"/>
        <v>116.75423234092234</v>
      </c>
      <c r="L169" s="71">
        <f t="shared" si="49"/>
        <v>7900</v>
      </c>
      <c r="M169" s="72">
        <f t="shared" si="48"/>
        <v>112.85714285714286</v>
      </c>
      <c r="N169" s="71">
        <f t="shared" si="49"/>
        <v>9300</v>
      </c>
      <c r="O169" s="72">
        <f t="shared" si="42"/>
        <v>117.72151898734178</v>
      </c>
      <c r="P169" s="71">
        <f t="shared" si="49"/>
        <v>11100</v>
      </c>
      <c r="Q169" s="72">
        <f t="shared" si="42"/>
        <v>119.35483870967742</v>
      </c>
      <c r="R169" s="71">
        <f t="shared" si="49"/>
        <v>12400</v>
      </c>
      <c r="S169" s="72">
        <f t="shared" si="43"/>
        <v>111.7117117117117</v>
      </c>
    </row>
    <row r="170" spans="1:19" s="77" customFormat="1" ht="12.75">
      <c r="A170" s="74" t="s">
        <v>139</v>
      </c>
      <c r="B170" s="74">
        <v>7633</v>
      </c>
      <c r="C170" s="74">
        <v>1606</v>
      </c>
      <c r="D170" s="74">
        <v>1713</v>
      </c>
      <c r="E170" s="72">
        <f t="shared" si="38"/>
        <v>106.66251556662516</v>
      </c>
      <c r="F170" s="74">
        <v>6322</v>
      </c>
      <c r="G170" s="75">
        <v>7000</v>
      </c>
      <c r="H170" s="72">
        <f t="shared" si="39"/>
        <v>110.72445428661817</v>
      </c>
      <c r="I170" s="74">
        <v>1713</v>
      </c>
      <c r="J170" s="75">
        <v>2000</v>
      </c>
      <c r="K170" s="72">
        <f t="shared" si="40"/>
        <v>116.75423234092234</v>
      </c>
      <c r="L170" s="74">
        <v>7900</v>
      </c>
      <c r="M170" s="72">
        <f t="shared" si="48"/>
        <v>112.85714285714286</v>
      </c>
      <c r="N170" s="74">
        <v>9300</v>
      </c>
      <c r="O170" s="72">
        <f t="shared" si="42"/>
        <v>117.72151898734178</v>
      </c>
      <c r="P170" s="74">
        <v>11100</v>
      </c>
      <c r="Q170" s="72">
        <f t="shared" si="42"/>
        <v>119.35483870967742</v>
      </c>
      <c r="R170" s="74">
        <v>12400</v>
      </c>
      <c r="S170" s="72">
        <f t="shared" si="43"/>
        <v>111.7117117117117</v>
      </c>
    </row>
    <row r="171" spans="1:19" s="77" customFormat="1" ht="12.75">
      <c r="A171" s="83" t="s">
        <v>88</v>
      </c>
      <c r="B171" s="74">
        <v>550</v>
      </c>
      <c r="C171" s="74">
        <v>180</v>
      </c>
      <c r="D171" s="74">
        <v>190</v>
      </c>
      <c r="E171" s="72">
        <f t="shared" si="38"/>
        <v>105.55555555555556</v>
      </c>
      <c r="F171" s="74">
        <v>550</v>
      </c>
      <c r="G171" s="75">
        <v>600</v>
      </c>
      <c r="H171" s="72">
        <f t="shared" si="39"/>
        <v>109.09090909090908</v>
      </c>
      <c r="I171" s="74">
        <v>190</v>
      </c>
      <c r="J171" s="75">
        <v>250</v>
      </c>
      <c r="K171" s="72">
        <f t="shared" si="40"/>
        <v>131.57894736842107</v>
      </c>
      <c r="L171" s="74">
        <v>600</v>
      </c>
      <c r="M171" s="72">
        <f t="shared" si="48"/>
        <v>100</v>
      </c>
      <c r="N171" s="74">
        <v>620</v>
      </c>
      <c r="O171" s="72">
        <f t="shared" si="42"/>
        <v>103.33333333333334</v>
      </c>
      <c r="P171" s="74">
        <v>690</v>
      </c>
      <c r="Q171" s="72">
        <f t="shared" si="42"/>
        <v>111.29032258064515</v>
      </c>
      <c r="R171" s="74">
        <v>820</v>
      </c>
      <c r="S171" s="72">
        <f t="shared" si="43"/>
        <v>118.84057971014492</v>
      </c>
    </row>
    <row r="172" spans="1:19" s="77" customFormat="1" ht="12.75">
      <c r="A172" s="84" t="s">
        <v>90</v>
      </c>
      <c r="B172" s="74">
        <v>226</v>
      </c>
      <c r="C172" s="74">
        <v>64</v>
      </c>
      <c r="D172" s="74">
        <v>112</v>
      </c>
      <c r="E172" s="72">
        <f t="shared" si="38"/>
        <v>175</v>
      </c>
      <c r="F172" s="74">
        <v>96</v>
      </c>
      <c r="G172" s="75">
        <v>96</v>
      </c>
      <c r="H172" s="72">
        <f t="shared" si="39"/>
        <v>100</v>
      </c>
      <c r="I172" s="74">
        <v>112</v>
      </c>
      <c r="J172" s="75">
        <v>150</v>
      </c>
      <c r="K172" s="72">
        <f t="shared" si="40"/>
        <v>133.92857142857142</v>
      </c>
      <c r="L172" s="74">
        <v>96</v>
      </c>
      <c r="M172" s="72">
        <f t="shared" si="48"/>
        <v>100</v>
      </c>
      <c r="N172" s="74">
        <v>96</v>
      </c>
      <c r="O172" s="72">
        <f t="shared" si="42"/>
        <v>100</v>
      </c>
      <c r="P172" s="74">
        <v>96</v>
      </c>
      <c r="Q172" s="72">
        <f t="shared" si="42"/>
        <v>100</v>
      </c>
      <c r="R172" s="74">
        <v>102</v>
      </c>
      <c r="S172" s="72">
        <f t="shared" si="43"/>
        <v>106.25</v>
      </c>
    </row>
    <row r="173" spans="1:19" s="77" customFormat="1" ht="12.75">
      <c r="A173" s="82" t="s">
        <v>91</v>
      </c>
      <c r="B173" s="74">
        <v>860</v>
      </c>
      <c r="C173" s="74">
        <v>163</v>
      </c>
      <c r="D173" s="74">
        <v>251</v>
      </c>
      <c r="E173" s="72">
        <f t="shared" si="38"/>
        <v>153.98773006134968</v>
      </c>
      <c r="F173" s="74">
        <v>561</v>
      </c>
      <c r="G173" s="75">
        <v>600</v>
      </c>
      <c r="H173" s="72">
        <f t="shared" si="39"/>
        <v>106.95187165775401</v>
      </c>
      <c r="I173" s="74">
        <v>251</v>
      </c>
      <c r="J173" s="75">
        <v>300</v>
      </c>
      <c r="K173" s="72">
        <f t="shared" si="40"/>
        <v>119.52191235059762</v>
      </c>
      <c r="L173" s="74">
        <v>680</v>
      </c>
      <c r="M173" s="72">
        <f t="shared" si="48"/>
        <v>113.33333333333333</v>
      </c>
      <c r="N173" s="74">
        <v>790</v>
      </c>
      <c r="O173" s="72">
        <f t="shared" si="42"/>
        <v>116.1764705882353</v>
      </c>
      <c r="P173" s="74">
        <v>980</v>
      </c>
      <c r="Q173" s="72">
        <f t="shared" si="42"/>
        <v>124.0506329113924</v>
      </c>
      <c r="R173" s="74">
        <v>1100</v>
      </c>
      <c r="S173" s="72">
        <f t="shared" si="43"/>
        <v>112.24489795918366</v>
      </c>
    </row>
    <row r="174" spans="1:19" s="60" customFormat="1" ht="12.75">
      <c r="A174" s="62" t="s">
        <v>140</v>
      </c>
      <c r="B174" s="67">
        <f>B175+B179+B181+B182+B183+B184+B186</f>
        <v>145965</v>
      </c>
      <c r="C174" s="67">
        <f>C175+C179+C181+C182+C183+C184+C186</f>
        <v>60844</v>
      </c>
      <c r="D174" s="67">
        <f>D175+D179+D181+D182+D183+D184+D186</f>
        <v>12759</v>
      </c>
      <c r="E174" s="65">
        <f t="shared" si="38"/>
        <v>20.970021694826112</v>
      </c>
      <c r="F174" s="67">
        <f>F175+F179+F181+F182+F183+F184+F186</f>
        <v>147765</v>
      </c>
      <c r="G174" s="67">
        <f>G175+G179+G181+G182+G183+G184+G186</f>
        <v>121354</v>
      </c>
      <c r="H174" s="65">
        <f t="shared" si="39"/>
        <v>82.12634927080161</v>
      </c>
      <c r="I174" s="67">
        <f>I175+I179+I181+I182+I183+I184+I186</f>
        <v>12759</v>
      </c>
      <c r="J174" s="67">
        <f>J175+J179+J181+J182+J183+J184+J186</f>
        <v>4048</v>
      </c>
      <c r="K174" s="65">
        <f t="shared" si="40"/>
        <v>31.726624343600594</v>
      </c>
      <c r="L174" s="67">
        <f>L175+L179+L181+L182+L183+L184+L186</f>
        <v>132144</v>
      </c>
      <c r="M174" s="65">
        <f t="shared" si="48"/>
        <v>108.8913426833891</v>
      </c>
      <c r="N174" s="67">
        <f>N175+N179+N181+N182+N183+N184+N186</f>
        <v>147250</v>
      </c>
      <c r="O174" s="65">
        <f t="shared" si="42"/>
        <v>111.43146870081124</v>
      </c>
      <c r="P174" s="67">
        <f>P175+P179+P181+P182+P183+P184+P186</f>
        <v>165990</v>
      </c>
      <c r="Q174" s="65">
        <f t="shared" si="42"/>
        <v>112.72665534804753</v>
      </c>
      <c r="R174" s="67">
        <f>R175+R179+R181+R182+R183+R184+R186</f>
        <v>189300</v>
      </c>
      <c r="S174" s="65">
        <f t="shared" si="43"/>
        <v>114.04301463943611</v>
      </c>
    </row>
    <row r="175" spans="1:19" s="77" customFormat="1" ht="12.75">
      <c r="A175" s="79" t="s">
        <v>80</v>
      </c>
      <c r="B175" s="71">
        <f>B176+B177+B178</f>
        <v>60000</v>
      </c>
      <c r="C175" s="71">
        <f>C176+C177+C178</f>
        <v>34219</v>
      </c>
      <c r="D175" s="71">
        <f>D176+D177+D178</f>
        <v>7811</v>
      </c>
      <c r="E175" s="72">
        <f t="shared" si="38"/>
        <v>22.826499897717643</v>
      </c>
      <c r="F175" s="71">
        <f>F176+F177+F178</f>
        <v>98869</v>
      </c>
      <c r="G175" s="71">
        <f>G176+G177+G178</f>
        <v>92544</v>
      </c>
      <c r="H175" s="72">
        <f t="shared" si="39"/>
        <v>93.60264592541647</v>
      </c>
      <c r="I175" s="66">
        <f>I176+I177+I178</f>
        <v>7811</v>
      </c>
      <c r="J175" s="66">
        <f>J176+J177+J178</f>
        <v>0</v>
      </c>
      <c r="K175" s="72">
        <f t="shared" si="40"/>
        <v>0</v>
      </c>
      <c r="L175" s="71">
        <f>L176+L177+L178</f>
        <v>102544</v>
      </c>
      <c r="M175" s="72">
        <f t="shared" si="48"/>
        <v>110.80567081604427</v>
      </c>
      <c r="N175" s="71">
        <f>N176+N177+N178</f>
        <v>115000</v>
      </c>
      <c r="O175" s="72">
        <f t="shared" si="42"/>
        <v>112.14698080823841</v>
      </c>
      <c r="P175" s="71">
        <f>P176+P177+P178</f>
        <v>130000</v>
      </c>
      <c r="Q175" s="72">
        <f t="shared" si="42"/>
        <v>113.04347826086956</v>
      </c>
      <c r="R175" s="71">
        <f>R176+R177+R178</f>
        <v>148000</v>
      </c>
      <c r="S175" s="72">
        <f t="shared" si="43"/>
        <v>113.84615384615384</v>
      </c>
    </row>
    <row r="176" spans="1:19" s="77" customFormat="1" ht="12.75">
      <c r="A176" s="74" t="s">
        <v>152</v>
      </c>
      <c r="B176" s="74">
        <v>60000</v>
      </c>
      <c r="C176" s="74"/>
      <c r="D176" s="74"/>
      <c r="E176" s="72">
        <f t="shared" si="38"/>
        <v>0</v>
      </c>
      <c r="F176" s="74"/>
      <c r="G176" s="75"/>
      <c r="H176" s="72">
        <f t="shared" si="39"/>
        <v>0</v>
      </c>
      <c r="I176" s="74"/>
      <c r="J176" s="75"/>
      <c r="K176" s="72">
        <f t="shared" si="40"/>
        <v>0</v>
      </c>
      <c r="L176" s="74"/>
      <c r="M176" s="72">
        <f t="shared" si="48"/>
        <v>0</v>
      </c>
      <c r="N176" s="74"/>
      <c r="O176" s="72">
        <f t="shared" si="42"/>
        <v>0</v>
      </c>
      <c r="P176" s="74"/>
      <c r="Q176" s="72">
        <f t="shared" si="42"/>
        <v>0</v>
      </c>
      <c r="R176" s="74"/>
      <c r="S176" s="72">
        <f t="shared" si="43"/>
        <v>0</v>
      </c>
    </row>
    <row r="177" spans="1:19" s="77" customFormat="1" ht="12.75">
      <c r="A177" s="74" t="s">
        <v>141</v>
      </c>
      <c r="B177" s="74"/>
      <c r="C177" s="74">
        <v>34219</v>
      </c>
      <c r="D177" s="74"/>
      <c r="E177" s="72">
        <f t="shared" si="38"/>
        <v>0</v>
      </c>
      <c r="F177" s="74">
        <v>70000</v>
      </c>
      <c r="G177" s="75"/>
      <c r="H177" s="72">
        <f t="shared" si="39"/>
        <v>0</v>
      </c>
      <c r="I177" s="74"/>
      <c r="J177" s="75"/>
      <c r="K177" s="72">
        <f t="shared" si="40"/>
        <v>0</v>
      </c>
      <c r="L177" s="74"/>
      <c r="M177" s="72">
        <f t="shared" si="48"/>
        <v>0</v>
      </c>
      <c r="N177" s="74"/>
      <c r="O177" s="72">
        <f t="shared" si="42"/>
        <v>0</v>
      </c>
      <c r="P177" s="74"/>
      <c r="Q177" s="72">
        <f t="shared" si="42"/>
        <v>0</v>
      </c>
      <c r="R177" s="74"/>
      <c r="S177" s="72">
        <f t="shared" si="43"/>
        <v>0</v>
      </c>
    </row>
    <row r="178" spans="1:19" s="77" customFormat="1" ht="12.75">
      <c r="A178" s="36" t="s">
        <v>180</v>
      </c>
      <c r="B178" s="74"/>
      <c r="C178" s="74"/>
      <c r="D178" s="74">
        <v>7811</v>
      </c>
      <c r="E178" s="72">
        <f>IF(C178=0,0,D178/C178*100)</f>
        <v>0</v>
      </c>
      <c r="F178" s="74">
        <v>28869</v>
      </c>
      <c r="G178" s="75">
        <v>92544</v>
      </c>
      <c r="H178" s="72">
        <f>IF(F178=0,0,G178/F178*100)</f>
        <v>320.56531227268005</v>
      </c>
      <c r="I178" s="74">
        <v>7811</v>
      </c>
      <c r="J178" s="75"/>
      <c r="K178" s="72">
        <f t="shared" si="40"/>
        <v>0</v>
      </c>
      <c r="L178" s="74">
        <v>102544</v>
      </c>
      <c r="M178" s="72">
        <f t="shared" si="48"/>
        <v>110.80567081604427</v>
      </c>
      <c r="N178" s="74">
        <v>115000</v>
      </c>
      <c r="O178" s="72">
        <f>IF(L178=0,0,N178/L178*100)</f>
        <v>112.14698080823841</v>
      </c>
      <c r="P178" s="74">
        <v>130000</v>
      </c>
      <c r="Q178" s="72">
        <f>IF(N178=0,0,P178/N178*100)</f>
        <v>113.04347826086956</v>
      </c>
      <c r="R178" s="74">
        <v>148000</v>
      </c>
      <c r="S178" s="72">
        <f>IF(P178=0,0,R178/P178*100)</f>
        <v>113.84615384615384</v>
      </c>
    </row>
    <row r="179" spans="1:19" s="77" customFormat="1" ht="12.75">
      <c r="A179" s="79" t="s">
        <v>86</v>
      </c>
      <c r="B179" s="71">
        <f aca="true" t="shared" si="50" ref="B179:R179">B180</f>
        <v>5850</v>
      </c>
      <c r="C179" s="71">
        <f t="shared" si="50"/>
        <v>1620</v>
      </c>
      <c r="D179" s="71">
        <f t="shared" si="50"/>
        <v>1420</v>
      </c>
      <c r="E179" s="72">
        <f t="shared" si="38"/>
        <v>87.65432098765432</v>
      </c>
      <c r="F179" s="71">
        <f t="shared" si="50"/>
        <v>5900</v>
      </c>
      <c r="G179" s="71">
        <f t="shared" si="50"/>
        <v>6400</v>
      </c>
      <c r="H179" s="72">
        <f t="shared" si="39"/>
        <v>108.47457627118644</v>
      </c>
      <c r="I179" s="71">
        <f>I180</f>
        <v>1420</v>
      </c>
      <c r="J179" s="71">
        <f>J180</f>
        <v>1420</v>
      </c>
      <c r="K179" s="72">
        <f t="shared" si="40"/>
        <v>100</v>
      </c>
      <c r="L179" s="71">
        <f t="shared" si="50"/>
        <v>7300</v>
      </c>
      <c r="M179" s="72">
        <f t="shared" si="48"/>
        <v>114.0625</v>
      </c>
      <c r="N179" s="71">
        <f t="shared" si="50"/>
        <v>9000</v>
      </c>
      <c r="O179" s="72">
        <f t="shared" si="42"/>
        <v>123.28767123287672</v>
      </c>
      <c r="P179" s="71">
        <f t="shared" si="50"/>
        <v>11300</v>
      </c>
      <c r="Q179" s="72">
        <f t="shared" si="42"/>
        <v>125.55555555555556</v>
      </c>
      <c r="R179" s="71">
        <f t="shared" si="50"/>
        <v>14300</v>
      </c>
      <c r="S179" s="72">
        <f aca="true" t="shared" si="51" ref="S179:S201">IF(P179=0,0,R179/P179*100)</f>
        <v>126.54867256637168</v>
      </c>
    </row>
    <row r="180" spans="1:19" s="77" customFormat="1" ht="12.75">
      <c r="A180" s="74" t="s">
        <v>142</v>
      </c>
      <c r="B180" s="74">
        <v>5850</v>
      </c>
      <c r="C180" s="74">
        <v>1620</v>
      </c>
      <c r="D180" s="74">
        <v>1420</v>
      </c>
      <c r="E180" s="72">
        <f t="shared" si="38"/>
        <v>87.65432098765432</v>
      </c>
      <c r="F180" s="74">
        <v>5900</v>
      </c>
      <c r="G180" s="75">
        <v>6400</v>
      </c>
      <c r="H180" s="72">
        <f t="shared" si="39"/>
        <v>108.47457627118644</v>
      </c>
      <c r="I180" s="74">
        <v>1420</v>
      </c>
      <c r="J180" s="75">
        <v>1420</v>
      </c>
      <c r="K180" s="72">
        <f t="shared" si="40"/>
        <v>100</v>
      </c>
      <c r="L180" s="74">
        <v>7300</v>
      </c>
      <c r="M180" s="72">
        <f t="shared" si="48"/>
        <v>114.0625</v>
      </c>
      <c r="N180" s="74">
        <v>9000</v>
      </c>
      <c r="O180" s="72">
        <f t="shared" si="42"/>
        <v>123.28767123287672</v>
      </c>
      <c r="P180" s="74">
        <v>11300</v>
      </c>
      <c r="Q180" s="72">
        <f t="shared" si="42"/>
        <v>125.55555555555556</v>
      </c>
      <c r="R180" s="74">
        <v>14300</v>
      </c>
      <c r="S180" s="72">
        <f t="shared" si="51"/>
        <v>126.54867256637168</v>
      </c>
    </row>
    <row r="181" spans="1:19" s="77" customFormat="1" ht="12.75">
      <c r="A181" s="83" t="s">
        <v>88</v>
      </c>
      <c r="B181" s="74">
        <v>7900</v>
      </c>
      <c r="C181" s="74">
        <v>400</v>
      </c>
      <c r="D181" s="74">
        <v>800</v>
      </c>
      <c r="E181" s="72">
        <f t="shared" si="38"/>
        <v>200</v>
      </c>
      <c r="F181" s="74">
        <v>10000</v>
      </c>
      <c r="G181" s="75">
        <v>10000</v>
      </c>
      <c r="H181" s="72">
        <f t="shared" si="39"/>
        <v>100</v>
      </c>
      <c r="I181" s="74">
        <v>800</v>
      </c>
      <c r="J181" s="75">
        <v>800</v>
      </c>
      <c r="K181" s="72">
        <f t="shared" si="40"/>
        <v>100</v>
      </c>
      <c r="L181" s="74">
        <v>10000</v>
      </c>
      <c r="M181" s="72">
        <f t="shared" si="48"/>
        <v>100</v>
      </c>
      <c r="N181" s="74">
        <v>10000</v>
      </c>
      <c r="O181" s="72">
        <f t="shared" si="42"/>
        <v>100</v>
      </c>
      <c r="P181" s="74">
        <v>10000</v>
      </c>
      <c r="Q181" s="72">
        <f t="shared" si="42"/>
        <v>100</v>
      </c>
      <c r="R181" s="74">
        <v>11000</v>
      </c>
      <c r="S181" s="72">
        <f t="shared" si="51"/>
        <v>110.00000000000001</v>
      </c>
    </row>
    <row r="182" spans="1:19" s="77" customFormat="1" ht="12.75">
      <c r="A182" s="84" t="s">
        <v>90</v>
      </c>
      <c r="B182" s="74">
        <v>307</v>
      </c>
      <c r="C182" s="74">
        <v>86</v>
      </c>
      <c r="D182" s="74"/>
      <c r="E182" s="72">
        <f t="shared" si="38"/>
        <v>0</v>
      </c>
      <c r="F182" s="74">
        <v>246</v>
      </c>
      <c r="G182" s="75">
        <v>290</v>
      </c>
      <c r="H182" s="72">
        <f t="shared" si="39"/>
        <v>117.88617886178862</v>
      </c>
      <c r="I182" s="74"/>
      <c r="J182" s="75"/>
      <c r="K182" s="72">
        <f t="shared" si="40"/>
        <v>0</v>
      </c>
      <c r="L182" s="74">
        <v>350</v>
      </c>
      <c r="M182" s="72">
        <f t="shared" si="48"/>
        <v>120.6896551724138</v>
      </c>
      <c r="N182" s="74">
        <v>430</v>
      </c>
      <c r="O182" s="72">
        <f t="shared" si="42"/>
        <v>122.85714285714286</v>
      </c>
      <c r="P182" s="74">
        <v>540</v>
      </c>
      <c r="Q182" s="72">
        <f t="shared" si="42"/>
        <v>125.5813953488372</v>
      </c>
      <c r="R182" s="74">
        <v>600</v>
      </c>
      <c r="S182" s="72">
        <f t="shared" si="51"/>
        <v>111.11111111111111</v>
      </c>
    </row>
    <row r="183" spans="1:19" s="77" customFormat="1" ht="12.75">
      <c r="A183" s="82" t="s">
        <v>91</v>
      </c>
      <c r="B183" s="74">
        <v>2097</v>
      </c>
      <c r="C183" s="74">
        <v>493</v>
      </c>
      <c r="D183" s="74">
        <v>486</v>
      </c>
      <c r="E183" s="72">
        <f t="shared" si="38"/>
        <v>98.58012170385395</v>
      </c>
      <c r="F183" s="74">
        <v>916</v>
      </c>
      <c r="G183" s="75">
        <v>920</v>
      </c>
      <c r="H183" s="72">
        <f t="shared" si="39"/>
        <v>100.43668122270742</v>
      </c>
      <c r="I183" s="74">
        <v>486</v>
      </c>
      <c r="J183" s="75">
        <v>486</v>
      </c>
      <c r="K183" s="72">
        <f t="shared" si="40"/>
        <v>100</v>
      </c>
      <c r="L183" s="74">
        <v>930</v>
      </c>
      <c r="M183" s="72">
        <f t="shared" si="48"/>
        <v>101.08695652173914</v>
      </c>
      <c r="N183" s="74">
        <v>940</v>
      </c>
      <c r="O183" s="72">
        <f t="shared" si="42"/>
        <v>101.0752688172043</v>
      </c>
      <c r="P183" s="74">
        <v>950</v>
      </c>
      <c r="Q183" s="72">
        <f t="shared" si="42"/>
        <v>101.06382978723406</v>
      </c>
      <c r="R183" s="74">
        <v>1000</v>
      </c>
      <c r="S183" s="72">
        <f t="shared" si="51"/>
        <v>105.26315789473684</v>
      </c>
    </row>
    <row r="184" spans="1:19" s="77" customFormat="1" ht="12.75">
      <c r="A184" s="81" t="s">
        <v>83</v>
      </c>
      <c r="B184" s="71">
        <f aca="true" t="shared" si="52" ref="B184:R184">B185</f>
        <v>60000</v>
      </c>
      <c r="C184" s="71">
        <f t="shared" si="52"/>
        <v>22034</v>
      </c>
      <c r="D184" s="71">
        <f t="shared" si="52"/>
        <v>0</v>
      </c>
      <c r="E184" s="72">
        <f t="shared" si="38"/>
        <v>0</v>
      </c>
      <c r="F184" s="71">
        <f t="shared" si="52"/>
        <v>22034</v>
      </c>
      <c r="G184" s="71">
        <f t="shared" si="52"/>
        <v>0</v>
      </c>
      <c r="H184" s="72">
        <f t="shared" si="39"/>
        <v>0</v>
      </c>
      <c r="I184" s="71">
        <f>I185</f>
        <v>0</v>
      </c>
      <c r="J184" s="71">
        <f>J185</f>
        <v>0</v>
      </c>
      <c r="K184" s="72">
        <f t="shared" si="40"/>
        <v>0</v>
      </c>
      <c r="L184" s="71">
        <f t="shared" si="52"/>
        <v>0</v>
      </c>
      <c r="M184" s="72">
        <f t="shared" si="48"/>
        <v>0</v>
      </c>
      <c r="N184" s="71">
        <f t="shared" si="52"/>
        <v>0</v>
      </c>
      <c r="O184" s="72">
        <f t="shared" si="42"/>
        <v>0</v>
      </c>
      <c r="P184" s="71">
        <f t="shared" si="52"/>
        <v>0</v>
      </c>
      <c r="Q184" s="72">
        <f t="shared" si="42"/>
        <v>0</v>
      </c>
      <c r="R184" s="71">
        <f t="shared" si="52"/>
        <v>0</v>
      </c>
      <c r="S184" s="72">
        <f t="shared" si="51"/>
        <v>0</v>
      </c>
    </row>
    <row r="185" spans="1:19" s="77" customFormat="1" ht="12.75">
      <c r="A185" s="81" t="s">
        <v>155</v>
      </c>
      <c r="B185" s="74">
        <v>60000</v>
      </c>
      <c r="C185" s="74">
        <v>22034</v>
      </c>
      <c r="D185" s="74"/>
      <c r="E185" s="72">
        <f t="shared" si="38"/>
        <v>0</v>
      </c>
      <c r="F185" s="74">
        <v>22034</v>
      </c>
      <c r="G185" s="75"/>
      <c r="H185" s="72">
        <f t="shared" si="39"/>
        <v>0</v>
      </c>
      <c r="I185" s="74"/>
      <c r="J185" s="75"/>
      <c r="K185" s="72">
        <f t="shared" si="40"/>
        <v>0</v>
      </c>
      <c r="L185" s="74"/>
      <c r="M185" s="72">
        <f t="shared" si="48"/>
        <v>0</v>
      </c>
      <c r="N185" s="74"/>
      <c r="O185" s="72">
        <f t="shared" si="42"/>
        <v>0</v>
      </c>
      <c r="P185" s="74"/>
      <c r="Q185" s="72">
        <f t="shared" si="42"/>
        <v>0</v>
      </c>
      <c r="R185" s="74"/>
      <c r="S185" s="72">
        <f t="shared" si="51"/>
        <v>0</v>
      </c>
    </row>
    <row r="186" spans="1:19" s="77" customFormat="1" ht="12.75">
      <c r="A186" s="82" t="s">
        <v>41</v>
      </c>
      <c r="B186" s="71">
        <f>B187+B188+B189</f>
        <v>9811</v>
      </c>
      <c r="C186" s="71">
        <f>C187+C188+C189</f>
        <v>1992</v>
      </c>
      <c r="D186" s="71">
        <f>D187+D188+D189</f>
        <v>2242</v>
      </c>
      <c r="E186" s="72">
        <f t="shared" si="38"/>
        <v>112.55020080321285</v>
      </c>
      <c r="F186" s="71">
        <f>F187+F188+F189</f>
        <v>9800</v>
      </c>
      <c r="G186" s="71">
        <f>G187+G188+G189</f>
        <v>11200</v>
      </c>
      <c r="H186" s="72">
        <f t="shared" si="39"/>
        <v>114.28571428571428</v>
      </c>
      <c r="I186" s="71">
        <f>I187+I188+I189</f>
        <v>2242</v>
      </c>
      <c r="J186" s="71">
        <f>J187+J188+J189</f>
        <v>1342</v>
      </c>
      <c r="K186" s="72">
        <f t="shared" si="40"/>
        <v>59.857270294380015</v>
      </c>
      <c r="L186" s="71">
        <f>L187+L188+L189</f>
        <v>11020</v>
      </c>
      <c r="M186" s="72">
        <f t="shared" si="48"/>
        <v>98.39285714285714</v>
      </c>
      <c r="N186" s="71">
        <f>N187+N188+N189</f>
        <v>11880</v>
      </c>
      <c r="O186" s="72">
        <f t="shared" si="42"/>
        <v>107.80399274047187</v>
      </c>
      <c r="P186" s="71">
        <f>P187+P188+P189</f>
        <v>13200</v>
      </c>
      <c r="Q186" s="72">
        <f t="shared" si="42"/>
        <v>111.11111111111111</v>
      </c>
      <c r="R186" s="71">
        <f>R187+R188+R189</f>
        <v>14400</v>
      </c>
      <c r="S186" s="72">
        <f t="shared" si="51"/>
        <v>109.09090909090908</v>
      </c>
    </row>
    <row r="187" spans="1:19" s="77" customFormat="1" ht="12.75">
      <c r="A187" s="74" t="s">
        <v>143</v>
      </c>
      <c r="B187" s="74">
        <v>670</v>
      </c>
      <c r="C187" s="74">
        <v>192</v>
      </c>
      <c r="D187" s="74">
        <v>162</v>
      </c>
      <c r="E187" s="72">
        <f t="shared" si="38"/>
        <v>84.375</v>
      </c>
      <c r="F187" s="74">
        <v>800</v>
      </c>
      <c r="G187" s="75">
        <v>900</v>
      </c>
      <c r="H187" s="72">
        <f t="shared" si="39"/>
        <v>112.5</v>
      </c>
      <c r="I187" s="74">
        <v>162</v>
      </c>
      <c r="J187" s="75">
        <v>162</v>
      </c>
      <c r="K187" s="72">
        <f t="shared" si="40"/>
        <v>100</v>
      </c>
      <c r="L187" s="74">
        <v>920</v>
      </c>
      <c r="M187" s="72">
        <f t="shared" si="48"/>
        <v>102.22222222222221</v>
      </c>
      <c r="N187" s="74">
        <v>1080</v>
      </c>
      <c r="O187" s="72">
        <f t="shared" si="42"/>
        <v>117.3913043478261</v>
      </c>
      <c r="P187" s="74">
        <v>1300</v>
      </c>
      <c r="Q187" s="72">
        <f t="shared" si="42"/>
        <v>120.37037037037037</v>
      </c>
      <c r="R187" s="74">
        <v>1600</v>
      </c>
      <c r="S187" s="72">
        <f t="shared" si="51"/>
        <v>123.07692307692308</v>
      </c>
    </row>
    <row r="188" spans="1:19" s="77" customFormat="1" ht="12.75">
      <c r="A188" s="74" t="s">
        <v>144</v>
      </c>
      <c r="B188" s="74">
        <v>1250</v>
      </c>
      <c r="C188" s="74">
        <v>200</v>
      </c>
      <c r="D188" s="74">
        <v>180</v>
      </c>
      <c r="E188" s="72">
        <f t="shared" si="38"/>
        <v>90</v>
      </c>
      <c r="F188" s="74">
        <v>1100</v>
      </c>
      <c r="G188" s="75">
        <v>1400</v>
      </c>
      <c r="H188" s="72">
        <f t="shared" si="39"/>
        <v>127.27272727272727</v>
      </c>
      <c r="I188" s="74">
        <v>180</v>
      </c>
      <c r="J188" s="75">
        <v>180</v>
      </c>
      <c r="K188" s="72">
        <f t="shared" si="40"/>
        <v>100</v>
      </c>
      <c r="L188" s="74">
        <v>2100</v>
      </c>
      <c r="M188" s="72">
        <f t="shared" si="48"/>
        <v>150</v>
      </c>
      <c r="N188" s="74">
        <v>2800</v>
      </c>
      <c r="O188" s="72">
        <f t="shared" si="42"/>
        <v>133.33333333333331</v>
      </c>
      <c r="P188" s="74">
        <v>3900</v>
      </c>
      <c r="Q188" s="72">
        <f t="shared" si="42"/>
        <v>139.28571428571428</v>
      </c>
      <c r="R188" s="74">
        <v>4300</v>
      </c>
      <c r="S188" s="72">
        <f t="shared" si="51"/>
        <v>110.25641025641026</v>
      </c>
    </row>
    <row r="189" spans="1:19" s="77" customFormat="1" ht="12.75">
      <c r="A189" s="74" t="s">
        <v>145</v>
      </c>
      <c r="B189" s="74">
        <v>7891</v>
      </c>
      <c r="C189" s="74">
        <v>1600</v>
      </c>
      <c r="D189" s="74">
        <v>1900</v>
      </c>
      <c r="E189" s="72">
        <f t="shared" si="38"/>
        <v>118.75</v>
      </c>
      <c r="F189" s="74">
        <v>7900</v>
      </c>
      <c r="G189" s="75">
        <v>8900</v>
      </c>
      <c r="H189" s="72">
        <f t="shared" si="39"/>
        <v>112.65822784810126</v>
      </c>
      <c r="I189" s="74">
        <v>1900</v>
      </c>
      <c r="J189" s="75">
        <v>1000</v>
      </c>
      <c r="K189" s="72">
        <f t="shared" si="40"/>
        <v>52.63157894736842</v>
      </c>
      <c r="L189" s="74">
        <v>8000</v>
      </c>
      <c r="M189" s="72">
        <f t="shared" si="48"/>
        <v>89.8876404494382</v>
      </c>
      <c r="N189" s="74">
        <v>8000</v>
      </c>
      <c r="O189" s="72">
        <f t="shared" si="42"/>
        <v>100</v>
      </c>
      <c r="P189" s="74">
        <v>8000</v>
      </c>
      <c r="Q189" s="72">
        <f t="shared" si="42"/>
        <v>100</v>
      </c>
      <c r="R189" s="74">
        <v>8500</v>
      </c>
      <c r="S189" s="72">
        <f t="shared" si="51"/>
        <v>106.25</v>
      </c>
    </row>
    <row r="190" spans="1:19" s="60" customFormat="1" ht="12.75">
      <c r="A190" s="62" t="s">
        <v>146</v>
      </c>
      <c r="B190" s="67">
        <f>B191+B193+B194+B195+B196</f>
        <v>7094.2</v>
      </c>
      <c r="C190" s="67">
        <f>C191+C193+C194+C195+C196</f>
        <v>1423</v>
      </c>
      <c r="D190" s="67">
        <f>D191+D193+D194+D195+D196</f>
        <v>3913</v>
      </c>
      <c r="E190" s="65">
        <f t="shared" si="38"/>
        <v>274.98243148278283</v>
      </c>
      <c r="F190" s="67">
        <f>F191+F193+F194+F195+F196</f>
        <v>5928</v>
      </c>
      <c r="G190" s="67">
        <f>G191+G193+G194+G195+G196</f>
        <v>30213</v>
      </c>
      <c r="H190" s="65">
        <f t="shared" si="39"/>
        <v>509.66599190283404</v>
      </c>
      <c r="I190" s="67">
        <f>I191+I193+I194+I195+I196</f>
        <v>3913</v>
      </c>
      <c r="J190" s="67">
        <f>J191+J193+J194+J195+J196</f>
        <v>4290</v>
      </c>
      <c r="K190" s="65">
        <f t="shared" si="40"/>
        <v>109.63455149501662</v>
      </c>
      <c r="L190" s="67">
        <f>L191+L193+L194+L195+L196</f>
        <v>54900</v>
      </c>
      <c r="M190" s="65">
        <f t="shared" si="48"/>
        <v>181.7098599940423</v>
      </c>
      <c r="N190" s="67">
        <f>N191+N193+N194+N195+N196</f>
        <v>86820</v>
      </c>
      <c r="O190" s="65">
        <f t="shared" si="42"/>
        <v>158.14207650273224</v>
      </c>
      <c r="P190" s="67">
        <f>P191+P193+P194+P195+P196</f>
        <v>140670</v>
      </c>
      <c r="Q190" s="65">
        <f t="shared" si="42"/>
        <v>162.0248790601244</v>
      </c>
      <c r="R190" s="67">
        <f>R191+R193+R194+R195+R196</f>
        <v>261550</v>
      </c>
      <c r="S190" s="65">
        <f t="shared" si="51"/>
        <v>185.93161299495273</v>
      </c>
    </row>
    <row r="191" spans="1:19" s="77" customFormat="1" ht="12.75">
      <c r="A191" s="79" t="s">
        <v>80</v>
      </c>
      <c r="B191" s="71">
        <f aca="true" t="shared" si="53" ref="B191:R191">B192</f>
        <v>760</v>
      </c>
      <c r="C191" s="71">
        <f t="shared" si="53"/>
        <v>0</v>
      </c>
      <c r="D191" s="71">
        <f t="shared" si="53"/>
        <v>2000</v>
      </c>
      <c r="E191" s="72">
        <f t="shared" si="38"/>
        <v>0</v>
      </c>
      <c r="F191" s="71">
        <f t="shared" si="53"/>
        <v>0</v>
      </c>
      <c r="G191" s="71">
        <f t="shared" si="53"/>
        <v>22853</v>
      </c>
      <c r="H191" s="72">
        <f t="shared" si="39"/>
        <v>0</v>
      </c>
      <c r="I191" s="71">
        <f>I192</f>
        <v>2000</v>
      </c>
      <c r="J191" s="71">
        <f>J192</f>
        <v>2300</v>
      </c>
      <c r="K191" s="72">
        <f t="shared" si="40"/>
        <v>114.99999999999999</v>
      </c>
      <c r="L191" s="71">
        <f t="shared" si="53"/>
        <v>46500</v>
      </c>
      <c r="M191" s="72">
        <f t="shared" si="48"/>
        <v>203.4743797313263</v>
      </c>
      <c r="N191" s="71">
        <f t="shared" si="53"/>
        <v>76600</v>
      </c>
      <c r="O191" s="72">
        <f t="shared" si="42"/>
        <v>164.7311827956989</v>
      </c>
      <c r="P191" s="71">
        <f t="shared" si="53"/>
        <v>128000</v>
      </c>
      <c r="Q191" s="72">
        <f t="shared" si="42"/>
        <v>167.1018276762402</v>
      </c>
      <c r="R191" s="71">
        <f t="shared" si="53"/>
        <v>247200</v>
      </c>
      <c r="S191" s="72">
        <f t="shared" si="51"/>
        <v>193.125</v>
      </c>
    </row>
    <row r="192" spans="1:19" s="77" customFormat="1" ht="12.75">
      <c r="A192" s="74" t="s">
        <v>157</v>
      </c>
      <c r="B192" s="74">
        <v>760</v>
      </c>
      <c r="C192" s="74"/>
      <c r="D192" s="74">
        <v>2000</v>
      </c>
      <c r="E192" s="72">
        <f t="shared" si="38"/>
        <v>0</v>
      </c>
      <c r="F192" s="74"/>
      <c r="G192" s="75">
        <v>22853</v>
      </c>
      <c r="H192" s="72">
        <f t="shared" si="39"/>
        <v>0</v>
      </c>
      <c r="I192" s="74">
        <v>2000</v>
      </c>
      <c r="J192" s="75">
        <v>2300</v>
      </c>
      <c r="K192" s="72">
        <f t="shared" si="40"/>
        <v>114.99999999999999</v>
      </c>
      <c r="L192" s="74">
        <v>46500</v>
      </c>
      <c r="M192" s="72">
        <f t="shared" si="48"/>
        <v>203.4743797313263</v>
      </c>
      <c r="N192" s="74">
        <v>76600</v>
      </c>
      <c r="O192" s="72">
        <f t="shared" si="42"/>
        <v>164.7311827956989</v>
      </c>
      <c r="P192" s="74">
        <v>128000</v>
      </c>
      <c r="Q192" s="72">
        <f t="shared" si="42"/>
        <v>167.1018276762402</v>
      </c>
      <c r="R192" s="74">
        <v>247200</v>
      </c>
      <c r="S192" s="72">
        <f t="shared" si="51"/>
        <v>193.125</v>
      </c>
    </row>
    <row r="193" spans="1:19" s="77" customFormat="1" ht="12.75">
      <c r="A193" s="83" t="s">
        <v>88</v>
      </c>
      <c r="B193" s="74">
        <v>3000.2</v>
      </c>
      <c r="C193" s="74">
        <v>400</v>
      </c>
      <c r="D193" s="74">
        <v>780</v>
      </c>
      <c r="E193" s="72">
        <f t="shared" si="38"/>
        <v>195</v>
      </c>
      <c r="F193" s="74">
        <v>2303</v>
      </c>
      <c r="G193" s="75">
        <v>2860</v>
      </c>
      <c r="H193" s="72">
        <f t="shared" si="39"/>
        <v>124.18584455058618</v>
      </c>
      <c r="I193" s="74">
        <v>780</v>
      </c>
      <c r="J193" s="75">
        <v>800</v>
      </c>
      <c r="K193" s="72">
        <f t="shared" si="40"/>
        <v>102.56410256410255</v>
      </c>
      <c r="L193" s="74">
        <v>3600</v>
      </c>
      <c r="M193" s="72">
        <f t="shared" si="48"/>
        <v>125.87412587412588</v>
      </c>
      <c r="N193" s="74">
        <v>4600</v>
      </c>
      <c r="O193" s="72">
        <f t="shared" si="42"/>
        <v>127.77777777777777</v>
      </c>
      <c r="P193" s="74">
        <v>6000</v>
      </c>
      <c r="Q193" s="72">
        <f t="shared" si="42"/>
        <v>130.43478260869566</v>
      </c>
      <c r="R193" s="74">
        <v>7000</v>
      </c>
      <c r="S193" s="72">
        <f t="shared" si="51"/>
        <v>116.66666666666667</v>
      </c>
    </row>
    <row r="194" spans="1:19" s="77" customFormat="1" ht="12.75">
      <c r="A194" s="84" t="s">
        <v>90</v>
      </c>
      <c r="B194" s="74">
        <v>664</v>
      </c>
      <c r="C194" s="74">
        <v>184</v>
      </c>
      <c r="D194" s="74">
        <v>151</v>
      </c>
      <c r="E194" s="72">
        <f t="shared" si="38"/>
        <v>82.06521739130434</v>
      </c>
      <c r="F194" s="74">
        <v>600</v>
      </c>
      <c r="G194" s="75">
        <v>600</v>
      </c>
      <c r="H194" s="72">
        <f t="shared" si="39"/>
        <v>100</v>
      </c>
      <c r="I194" s="74">
        <v>151</v>
      </c>
      <c r="J194" s="75">
        <v>150</v>
      </c>
      <c r="K194" s="72">
        <f t="shared" si="40"/>
        <v>99.33774834437085</v>
      </c>
      <c r="L194" s="74">
        <v>600</v>
      </c>
      <c r="M194" s="72">
        <f t="shared" si="48"/>
        <v>100</v>
      </c>
      <c r="N194" s="74">
        <v>600</v>
      </c>
      <c r="O194" s="72">
        <f t="shared" si="42"/>
        <v>100</v>
      </c>
      <c r="P194" s="74">
        <v>600</v>
      </c>
      <c r="Q194" s="72">
        <f t="shared" si="42"/>
        <v>100</v>
      </c>
      <c r="R194" s="74">
        <v>750</v>
      </c>
      <c r="S194" s="72">
        <f t="shared" si="51"/>
        <v>125</v>
      </c>
    </row>
    <row r="195" spans="1:19" s="77" customFormat="1" ht="12.75">
      <c r="A195" s="82" t="s">
        <v>91</v>
      </c>
      <c r="B195" s="74">
        <v>570</v>
      </c>
      <c r="C195" s="74">
        <v>134</v>
      </c>
      <c r="D195" s="74">
        <v>82</v>
      </c>
      <c r="E195" s="72">
        <f t="shared" si="38"/>
        <v>61.19402985074627</v>
      </c>
      <c r="F195" s="74">
        <v>525</v>
      </c>
      <c r="G195" s="75">
        <v>600</v>
      </c>
      <c r="H195" s="72">
        <f t="shared" si="39"/>
        <v>114.28571428571428</v>
      </c>
      <c r="I195" s="74">
        <v>82</v>
      </c>
      <c r="J195" s="75">
        <v>90</v>
      </c>
      <c r="K195" s="72">
        <f t="shared" si="40"/>
        <v>109.75609756097562</v>
      </c>
      <c r="L195" s="74">
        <v>700</v>
      </c>
      <c r="M195" s="72">
        <f aca="true" t="shared" si="54" ref="M195:M201">IF(G195=0,0,L195/G195*100)</f>
        <v>116.66666666666667</v>
      </c>
      <c r="N195" s="74">
        <v>820</v>
      </c>
      <c r="O195" s="72">
        <f t="shared" si="42"/>
        <v>117.14285714285715</v>
      </c>
      <c r="P195" s="74">
        <v>970</v>
      </c>
      <c r="Q195" s="72">
        <f t="shared" si="42"/>
        <v>118.29268292682926</v>
      </c>
      <c r="R195" s="74">
        <v>1100</v>
      </c>
      <c r="S195" s="72">
        <f t="shared" si="51"/>
        <v>113.4020618556701</v>
      </c>
    </row>
    <row r="196" spans="1:19" s="77" customFormat="1" ht="12.75">
      <c r="A196" s="82" t="s">
        <v>147</v>
      </c>
      <c r="B196" s="71">
        <f aca="true" t="shared" si="55" ref="B196:R196">B197</f>
        <v>2100</v>
      </c>
      <c r="C196" s="71">
        <f t="shared" si="55"/>
        <v>705</v>
      </c>
      <c r="D196" s="71">
        <f t="shared" si="55"/>
        <v>900</v>
      </c>
      <c r="E196" s="72">
        <f t="shared" si="38"/>
        <v>127.65957446808511</v>
      </c>
      <c r="F196" s="71">
        <f t="shared" si="55"/>
        <v>2500</v>
      </c>
      <c r="G196" s="71">
        <f t="shared" si="55"/>
        <v>3300</v>
      </c>
      <c r="H196" s="72">
        <f t="shared" si="39"/>
        <v>132</v>
      </c>
      <c r="I196" s="71">
        <f>I197</f>
        <v>900</v>
      </c>
      <c r="J196" s="71">
        <f>J197</f>
        <v>950</v>
      </c>
      <c r="K196" s="72">
        <f t="shared" si="40"/>
        <v>105.55555555555556</v>
      </c>
      <c r="L196" s="71">
        <f t="shared" si="55"/>
        <v>3500</v>
      </c>
      <c r="M196" s="72">
        <f t="shared" si="54"/>
        <v>106.06060606060606</v>
      </c>
      <c r="N196" s="71">
        <f t="shared" si="55"/>
        <v>4200</v>
      </c>
      <c r="O196" s="72">
        <f t="shared" si="42"/>
        <v>120</v>
      </c>
      <c r="P196" s="71">
        <f t="shared" si="55"/>
        <v>5100</v>
      </c>
      <c r="Q196" s="72">
        <f t="shared" si="42"/>
        <v>121.42857142857142</v>
      </c>
      <c r="R196" s="71">
        <f t="shared" si="55"/>
        <v>5500</v>
      </c>
      <c r="S196" s="72">
        <f t="shared" si="51"/>
        <v>107.84313725490196</v>
      </c>
    </row>
    <row r="197" spans="1:19" s="77" customFormat="1" ht="12.75">
      <c r="A197" s="74" t="s">
        <v>148</v>
      </c>
      <c r="B197" s="74">
        <v>2100</v>
      </c>
      <c r="C197" s="74">
        <v>705</v>
      </c>
      <c r="D197" s="74">
        <v>900</v>
      </c>
      <c r="E197" s="72">
        <f t="shared" si="38"/>
        <v>127.65957446808511</v>
      </c>
      <c r="F197" s="74">
        <v>2500</v>
      </c>
      <c r="G197" s="75">
        <v>3300</v>
      </c>
      <c r="H197" s="72">
        <f t="shared" si="39"/>
        <v>132</v>
      </c>
      <c r="I197" s="74">
        <v>900</v>
      </c>
      <c r="J197" s="75">
        <v>950</v>
      </c>
      <c r="K197" s="72">
        <f t="shared" si="40"/>
        <v>105.55555555555556</v>
      </c>
      <c r="L197" s="74">
        <v>3500</v>
      </c>
      <c r="M197" s="72">
        <f t="shared" si="54"/>
        <v>106.06060606060606</v>
      </c>
      <c r="N197" s="74">
        <v>4200</v>
      </c>
      <c r="O197" s="72">
        <f t="shared" si="42"/>
        <v>120</v>
      </c>
      <c r="P197" s="74">
        <v>5100</v>
      </c>
      <c r="Q197" s="72">
        <f t="shared" si="42"/>
        <v>121.42857142857142</v>
      </c>
      <c r="R197" s="74">
        <v>5500</v>
      </c>
      <c r="S197" s="72">
        <f t="shared" si="51"/>
        <v>107.84313725490196</v>
      </c>
    </row>
    <row r="198" spans="1:19" s="60" customFormat="1" ht="12.75">
      <c r="A198" s="62" t="s">
        <v>149</v>
      </c>
      <c r="B198" s="67">
        <f>B199+B200+B201</f>
        <v>3746.4</v>
      </c>
      <c r="C198" s="67">
        <f>C199+C200+C201</f>
        <v>723</v>
      </c>
      <c r="D198" s="67">
        <f>D199+D200+D201</f>
        <v>748</v>
      </c>
      <c r="E198" s="65">
        <f t="shared" si="38"/>
        <v>103.45781466113418</v>
      </c>
      <c r="F198" s="67">
        <f>F199+F200+F201</f>
        <v>2871</v>
      </c>
      <c r="G198" s="67">
        <f>G199+G200+G201</f>
        <v>3520</v>
      </c>
      <c r="H198" s="65">
        <f t="shared" si="39"/>
        <v>122.60536398467433</v>
      </c>
      <c r="I198" s="67">
        <f>I199+I200+I201</f>
        <v>748</v>
      </c>
      <c r="J198" s="67">
        <f>J199+J200+J201</f>
        <v>908</v>
      </c>
      <c r="K198" s="65">
        <f t="shared" si="40"/>
        <v>121.3903743315508</v>
      </c>
      <c r="L198" s="67">
        <f>L199+L200+L201</f>
        <v>4400</v>
      </c>
      <c r="M198" s="65">
        <f t="shared" si="54"/>
        <v>125</v>
      </c>
      <c r="N198" s="67">
        <f>N199+N200+N201</f>
        <v>5650</v>
      </c>
      <c r="O198" s="65">
        <f t="shared" si="42"/>
        <v>128.4090909090909</v>
      </c>
      <c r="P198" s="67">
        <f>P199+P200+P201</f>
        <v>7450</v>
      </c>
      <c r="Q198" s="65">
        <f t="shared" si="42"/>
        <v>131.858407079646</v>
      </c>
      <c r="R198" s="67">
        <f>R199+R200+R201</f>
        <v>8820</v>
      </c>
      <c r="S198" s="65">
        <f t="shared" si="51"/>
        <v>118.38926174496645</v>
      </c>
    </row>
    <row r="199" spans="1:19" s="77" customFormat="1" ht="12.75">
      <c r="A199" s="82" t="s">
        <v>91</v>
      </c>
      <c r="B199" s="74">
        <v>1070</v>
      </c>
      <c r="C199" s="74">
        <v>287</v>
      </c>
      <c r="D199" s="74">
        <v>254</v>
      </c>
      <c r="E199" s="72">
        <f t="shared" si="38"/>
        <v>88.50174216027874</v>
      </c>
      <c r="F199" s="74">
        <v>1119</v>
      </c>
      <c r="G199" s="75">
        <v>1320</v>
      </c>
      <c r="H199" s="72">
        <f t="shared" si="39"/>
        <v>117.96246648793564</v>
      </c>
      <c r="I199" s="74">
        <v>254</v>
      </c>
      <c r="J199" s="75">
        <v>300</v>
      </c>
      <c r="K199" s="72">
        <f t="shared" si="40"/>
        <v>118.11023622047243</v>
      </c>
      <c r="L199" s="74">
        <v>1600</v>
      </c>
      <c r="M199" s="72">
        <f t="shared" si="54"/>
        <v>121.21212121212122</v>
      </c>
      <c r="N199" s="74">
        <v>1950</v>
      </c>
      <c r="O199" s="72">
        <f t="shared" si="42"/>
        <v>121.875</v>
      </c>
      <c r="P199" s="74">
        <v>2450</v>
      </c>
      <c r="Q199" s="72">
        <f t="shared" si="42"/>
        <v>125.64102564102564</v>
      </c>
      <c r="R199" s="74">
        <v>2900</v>
      </c>
      <c r="S199" s="72">
        <f t="shared" si="51"/>
        <v>118.36734693877551</v>
      </c>
    </row>
    <row r="200" spans="1:19" s="77" customFormat="1" ht="12.75">
      <c r="A200" s="84" t="s">
        <v>90</v>
      </c>
      <c r="B200" s="74">
        <v>137</v>
      </c>
      <c r="C200" s="74">
        <v>31</v>
      </c>
      <c r="D200" s="74">
        <v>46</v>
      </c>
      <c r="E200" s="72">
        <f t="shared" si="38"/>
        <v>148.38709677419354</v>
      </c>
      <c r="F200" s="74">
        <v>100</v>
      </c>
      <c r="G200" s="75">
        <v>100</v>
      </c>
      <c r="H200" s="72">
        <f t="shared" si="39"/>
        <v>100</v>
      </c>
      <c r="I200" s="74">
        <v>46</v>
      </c>
      <c r="J200" s="75">
        <v>60</v>
      </c>
      <c r="K200" s="72">
        <f>IF(I200=0,0,J200/I200*100)</f>
        <v>130.43478260869566</v>
      </c>
      <c r="L200" s="74">
        <v>100</v>
      </c>
      <c r="M200" s="72">
        <f t="shared" si="54"/>
        <v>100</v>
      </c>
      <c r="N200" s="74">
        <v>100</v>
      </c>
      <c r="O200" s="72">
        <f t="shared" si="42"/>
        <v>100</v>
      </c>
      <c r="P200" s="74">
        <v>100</v>
      </c>
      <c r="Q200" s="72">
        <f t="shared" si="42"/>
        <v>100</v>
      </c>
      <c r="R200" s="74">
        <v>120</v>
      </c>
      <c r="S200" s="72">
        <f t="shared" si="51"/>
        <v>120</v>
      </c>
    </row>
    <row r="201" spans="1:19" s="77" customFormat="1" ht="12.75">
      <c r="A201" s="83" t="s">
        <v>88</v>
      </c>
      <c r="B201" s="74">
        <v>2539.4</v>
      </c>
      <c r="C201" s="74">
        <v>405</v>
      </c>
      <c r="D201" s="74">
        <v>448</v>
      </c>
      <c r="E201" s="72">
        <f>IF(C201=0,0,D201/C201*100)</f>
        <v>110.61728395061728</v>
      </c>
      <c r="F201" s="74">
        <v>1652</v>
      </c>
      <c r="G201" s="75">
        <v>2100</v>
      </c>
      <c r="H201" s="72">
        <f>IF(F201=0,0,G201/F201*100)</f>
        <v>127.11864406779661</v>
      </c>
      <c r="I201" s="74">
        <v>448</v>
      </c>
      <c r="J201" s="75">
        <v>548</v>
      </c>
      <c r="K201" s="72">
        <f>IF(I201=0,0,J201/I201*100)</f>
        <v>122.32142857142858</v>
      </c>
      <c r="L201" s="74">
        <v>2700</v>
      </c>
      <c r="M201" s="72">
        <f t="shared" si="54"/>
        <v>128.57142857142858</v>
      </c>
      <c r="N201" s="74">
        <v>3600</v>
      </c>
      <c r="O201" s="72">
        <f t="shared" si="42"/>
        <v>133.33333333333331</v>
      </c>
      <c r="P201" s="74">
        <v>4900</v>
      </c>
      <c r="Q201" s="72">
        <f t="shared" si="42"/>
        <v>136.11111111111111</v>
      </c>
      <c r="R201" s="74">
        <v>5800</v>
      </c>
      <c r="S201" s="72">
        <f t="shared" si="51"/>
        <v>118.36734693877551</v>
      </c>
    </row>
  </sheetData>
  <sheetProtection/>
  <mergeCells count="2">
    <mergeCell ref="A2:Q2"/>
    <mergeCell ref="A3:L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showZeros="0" tabSelected="1" zoomScalePageLayoutView="0" workbookViewId="0" topLeftCell="A1">
      <selection activeCell="A11" sqref="A11:IV140"/>
    </sheetView>
  </sheetViews>
  <sheetFormatPr defaultColWidth="9.00390625" defaultRowHeight="12.75"/>
  <cols>
    <col min="1" max="1" width="24.625" style="0" customWidth="1"/>
    <col min="2" max="2" width="10.25390625" style="0" hidden="1" customWidth="1"/>
    <col min="3" max="3" width="8.75390625" style="0" hidden="1" customWidth="1"/>
    <col min="4" max="4" width="8.625" style="0" hidden="1" customWidth="1"/>
    <col min="5" max="5" width="8.00390625" style="0" hidden="1" customWidth="1"/>
    <col min="6" max="6" width="8.375" style="0" customWidth="1"/>
    <col min="7" max="7" width="8.125" style="0" customWidth="1"/>
    <col min="8" max="11" width="7.625" style="0" customWidth="1"/>
    <col min="12" max="12" width="8.25390625" style="0" customWidth="1"/>
    <col min="13" max="13" width="7.00390625" style="0" customWidth="1"/>
    <col min="14" max="14" width="8.875" style="0" customWidth="1"/>
    <col min="15" max="15" width="7.875" style="0" customWidth="1"/>
    <col min="16" max="16" width="8.625" style="0" customWidth="1"/>
    <col min="17" max="17" width="7.875" style="0" customWidth="1"/>
    <col min="18" max="18" width="8.375" style="0" customWidth="1"/>
    <col min="19" max="19" width="7.875" style="0" customWidth="1"/>
  </cols>
  <sheetData>
    <row r="1" spans="2:17" ht="11.25" customHeight="1">
      <c r="B1" s="8"/>
      <c r="C1" s="8"/>
      <c r="D1" s="8"/>
      <c r="E1" s="8"/>
      <c r="F1" s="8"/>
      <c r="Q1" s="85" t="s">
        <v>184</v>
      </c>
    </row>
    <row r="2" spans="1:17" ht="27.75" customHeight="1">
      <c r="A2" s="94" t="s">
        <v>194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6" s="2" customFormat="1" ht="10.5" customHeight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P3" s="2" t="s">
        <v>185</v>
      </c>
    </row>
    <row r="4" spans="1:19" s="4" customFormat="1" ht="80.25" customHeight="1" thickBot="1">
      <c r="A4" s="53"/>
      <c r="B4" s="54" t="s">
        <v>160</v>
      </c>
      <c r="C4" s="54" t="s">
        <v>171</v>
      </c>
      <c r="D4" s="54" t="s">
        <v>172</v>
      </c>
      <c r="E4" s="54" t="s">
        <v>173</v>
      </c>
      <c r="F4" s="54" t="s">
        <v>174</v>
      </c>
      <c r="G4" s="54" t="s">
        <v>175</v>
      </c>
      <c r="H4" s="55" t="s">
        <v>176</v>
      </c>
      <c r="I4" s="55" t="s">
        <v>190</v>
      </c>
      <c r="J4" s="55" t="s">
        <v>191</v>
      </c>
      <c r="K4" s="55" t="s">
        <v>192</v>
      </c>
      <c r="L4" s="55" t="s">
        <v>156</v>
      </c>
      <c r="M4" s="56" t="s">
        <v>158</v>
      </c>
      <c r="N4" s="55" t="s">
        <v>161</v>
      </c>
      <c r="O4" s="56" t="s">
        <v>162</v>
      </c>
      <c r="P4" s="55" t="s">
        <v>177</v>
      </c>
      <c r="Q4" s="91" t="s">
        <v>178</v>
      </c>
      <c r="R4" s="54" t="s">
        <v>188</v>
      </c>
      <c r="S4" s="57" t="s">
        <v>189</v>
      </c>
    </row>
    <row r="5" spans="1:19" s="60" customFormat="1" ht="12.75">
      <c r="A5" s="62" t="s">
        <v>99</v>
      </c>
      <c r="B5" s="86">
        <f>IF(числ!B66=0,0,фот!B66/числ!B66/12*1000)</f>
        <v>14858.045977011494</v>
      </c>
      <c r="C5" s="86">
        <f>IF(числ!C66=0,0,фот!C66/числ!C66/4*1000)</f>
        <v>12803.57142857143</v>
      </c>
      <c r="D5" s="86">
        <f>IF(числ!D66=0,0,фот!D66/числ!D66/4*1000)</f>
        <v>25589.285714285714</v>
      </c>
      <c r="E5" s="87">
        <f>IF(C5=0,0,D5/C5*100)</f>
        <v>199.860529986053</v>
      </c>
      <c r="F5" s="86">
        <f>IF(числ!F66=0,0,фот!F66/числ!F66/12*1000)</f>
        <v>17241.37931034483</v>
      </c>
      <c r="G5" s="86">
        <f>IF(числ!G66=0,0,фот!G66/числ!G66/12*1000)</f>
        <v>21577.380952380954</v>
      </c>
      <c r="H5" s="87">
        <f>IF(F5=0,0,G5/F5*100)</f>
        <v>125.14880952380952</v>
      </c>
      <c r="I5" s="86">
        <f>IF(числ!I66=0,0,фот!I66/числ!I66/12*1000)</f>
        <v>8529.761904761905</v>
      </c>
      <c r="J5" s="86">
        <f>IF(числ!J66=0,0,фот!J66/числ!J66/12*1000)</f>
        <v>9880.952380952382</v>
      </c>
      <c r="K5" s="87">
        <f>IF(I5=0,0,J5/I5*100)</f>
        <v>115.84089323098397</v>
      </c>
      <c r="L5" s="86">
        <f>IF(числ!L66=0,0,фот!L66/числ!L66/12*1000)</f>
        <v>25287.35632183908</v>
      </c>
      <c r="M5" s="87">
        <f>IF(G5=0,0,L5/G5*100)</f>
        <v>117.1938168846611</v>
      </c>
      <c r="N5" s="86">
        <f>IF(числ!N66=0,0,фот!N66/числ!N66/12*1000)</f>
        <v>31034.48275862069</v>
      </c>
      <c r="O5" s="87">
        <f aca="true" t="shared" si="0" ref="O5:Q9">IF(L5=0,0,N5/L5*100)</f>
        <v>122.72727272727273</v>
      </c>
      <c r="P5" s="86">
        <f>IF(числ!P66=0,0,фот!P66/числ!P66/12*1000)</f>
        <v>37931.034482758616</v>
      </c>
      <c r="Q5" s="87">
        <f t="shared" si="0"/>
        <v>122.22222222222221</v>
      </c>
      <c r="R5" s="86">
        <f>IF(числ!R66=0,0,фот!R66/числ!R66/12*1000)</f>
        <v>46839.08045977011</v>
      </c>
      <c r="S5" s="87">
        <f aca="true" t="shared" si="1" ref="S5:S10">IF(P5=0,0,R5/P5*100)</f>
        <v>123.48484848484848</v>
      </c>
    </row>
    <row r="6" spans="1:19" s="77" customFormat="1" ht="12.75">
      <c r="A6" s="79" t="s">
        <v>80</v>
      </c>
      <c r="B6" s="88">
        <f>IF(числ!B67=0,0,фот!B67/числ!B67/12*1000)</f>
        <v>0</v>
      </c>
      <c r="C6" s="88">
        <f>IF(числ!C67=0,0,фот!C67/числ!C67/4*1000)</f>
        <v>0</v>
      </c>
      <c r="D6" s="88">
        <f>IF(числ!D67=0,0,фот!D67/числ!D67/4*1000)</f>
        <v>0</v>
      </c>
      <c r="E6" s="89">
        <f>IF(C6=0,0,D6/C6*100)</f>
        <v>0</v>
      </c>
      <c r="F6" s="88">
        <f>IF(числ!F67=0,0,фот!F67/числ!F67/12*1000)</f>
        <v>0</v>
      </c>
      <c r="G6" s="88">
        <f>IF(числ!G67=0,0,фот!G67/числ!G67/12*1000)</f>
        <v>0</v>
      </c>
      <c r="H6" s="89">
        <f>IF(F6=0,0,G6/F6*100)</f>
        <v>0</v>
      </c>
      <c r="I6" s="88">
        <f>IF(числ!I67=0,0,фот!I67/числ!I67/12*1000)</f>
        <v>0</v>
      </c>
      <c r="J6" s="88">
        <f>IF(числ!J67=0,0,фот!J67/числ!J67/12*1000)</f>
        <v>0</v>
      </c>
      <c r="K6" s="89">
        <f>IF(I6=0,0,J6/I6*100)</f>
        <v>0</v>
      </c>
      <c r="L6" s="88">
        <f>IF(числ!L67=0,0,фот!L67/числ!L67/12*1000)</f>
        <v>0</v>
      </c>
      <c r="M6" s="89">
        <f>IF(G6=0,0,L6/G6*100)</f>
        <v>0</v>
      </c>
      <c r="N6" s="88">
        <f>IF(числ!N67=0,0,фот!N67/числ!N67/12*1000)</f>
        <v>0</v>
      </c>
      <c r="O6" s="89">
        <f t="shared" si="0"/>
        <v>0</v>
      </c>
      <c r="P6" s="88">
        <f>IF(числ!P67=0,0,фот!P67/числ!P67/12*1000)</f>
        <v>0</v>
      </c>
      <c r="Q6" s="89">
        <f t="shared" si="0"/>
        <v>0</v>
      </c>
      <c r="R6" s="88">
        <f>IF(числ!R67=0,0,фот!R67/числ!R67/12*1000)</f>
        <v>0</v>
      </c>
      <c r="S6" s="89">
        <f t="shared" si="1"/>
        <v>0</v>
      </c>
    </row>
    <row r="7" spans="1:19" s="77" customFormat="1" ht="12.75">
      <c r="A7" s="74" t="s">
        <v>100</v>
      </c>
      <c r="B7" s="88">
        <f>IF(числ!B68=0,0,фот!B68/числ!B68/12*1000)</f>
        <v>0</v>
      </c>
      <c r="C7" s="88">
        <f>IF(числ!C68=0,0,фот!C68/числ!C68/4*1000)</f>
        <v>0</v>
      </c>
      <c r="D7" s="88">
        <f>IF(числ!D68=0,0,фот!D68/числ!D68/4*1000)</f>
        <v>0</v>
      </c>
      <c r="E7" s="89">
        <f>IF(C7=0,0,D7/C7*100)</f>
        <v>0</v>
      </c>
      <c r="F7" s="88">
        <f>IF(числ!F68=0,0,фот!F68/числ!F68/12*1000)</f>
        <v>0</v>
      </c>
      <c r="G7" s="88">
        <f>IF(числ!G68=0,0,фот!G68/числ!G68/12*1000)</f>
        <v>0</v>
      </c>
      <c r="H7" s="89">
        <f>IF(F7=0,0,G7/F7*100)</f>
        <v>0</v>
      </c>
      <c r="I7" s="88">
        <f>IF(числ!I68=0,0,фот!I68/числ!I68/12*1000)</f>
        <v>0</v>
      </c>
      <c r="J7" s="88">
        <f>IF(числ!J68=0,0,фот!J68/числ!J68/12*1000)</f>
        <v>0</v>
      </c>
      <c r="K7" s="89">
        <f>IF(I7=0,0,J7/I7*100)</f>
        <v>0</v>
      </c>
      <c r="L7" s="88">
        <f>IF(числ!L68=0,0,фот!L68/числ!L68/12*1000)</f>
        <v>0</v>
      </c>
      <c r="M7" s="89">
        <f>IF(G7=0,0,L7/G7*100)</f>
        <v>0</v>
      </c>
      <c r="N7" s="88">
        <f>IF(числ!N68=0,0,фот!N68/числ!N68/12*1000)</f>
        <v>0</v>
      </c>
      <c r="O7" s="89">
        <f t="shared" si="0"/>
        <v>0</v>
      </c>
      <c r="P7" s="88">
        <f>IF(числ!P68=0,0,фот!P68/числ!P68/12*1000)</f>
        <v>0</v>
      </c>
      <c r="Q7" s="89">
        <f t="shared" si="0"/>
        <v>0</v>
      </c>
      <c r="R7" s="88">
        <f>IF(числ!R68=0,0,фот!R68/числ!R68/12*1000)</f>
        <v>0</v>
      </c>
      <c r="S7" s="89">
        <f t="shared" si="1"/>
        <v>0</v>
      </c>
    </row>
    <row r="8" spans="1:19" s="77" customFormat="1" ht="12.75">
      <c r="A8" s="83" t="s">
        <v>88</v>
      </c>
      <c r="B8" s="88">
        <f>IF(числ!B69=0,0,фот!B69/числ!B69/12*1000)</f>
        <v>8714.393939393938</v>
      </c>
      <c r="C8" s="88">
        <f>IF(числ!C69=0,0,фот!C69/числ!C69/4*1000)</f>
        <v>11125</v>
      </c>
      <c r="D8" s="88">
        <f>IF(числ!D69=0,0,фот!D69/числ!D69/4*1000)</f>
        <v>23909.09090909091</v>
      </c>
      <c r="E8" s="89">
        <f>IF(C8=0,0,D8/C8*100)</f>
        <v>214.91317671092952</v>
      </c>
      <c r="F8" s="88">
        <f>IF(числ!F69=0,0,фот!F69/числ!F69/12*1000)</f>
        <v>14496.212121212124</v>
      </c>
      <c r="G8" s="88">
        <f>IF(числ!G69=0,0,фот!G69/числ!G69/12*1000)</f>
        <v>17424.242424242424</v>
      </c>
      <c r="H8" s="89">
        <f>IF(F8=0,0,G8/F8*100)</f>
        <v>120.19858897308595</v>
      </c>
      <c r="I8" s="88">
        <f>IF(числ!I69=0,0,фот!I69/числ!I69/12*1000)</f>
        <v>7969.69696969697</v>
      </c>
      <c r="J8" s="88">
        <f>IF(числ!J69=0,0,фот!J69/числ!J69/12*1000)</f>
        <v>9469.69696969697</v>
      </c>
      <c r="K8" s="89">
        <f>IF(I8=0,0,J8/I8*100)</f>
        <v>118.8212927756654</v>
      </c>
      <c r="L8" s="88">
        <f>IF(числ!L69=0,0,фот!L69/числ!L69/12*1000)</f>
        <v>21212.121212121212</v>
      </c>
      <c r="M8" s="89">
        <f>IF(G8=0,0,L8/G8*100)</f>
        <v>121.73913043478262</v>
      </c>
      <c r="N8" s="88">
        <f>IF(числ!N69=0,0,фот!N69/числ!N69/12*1000)</f>
        <v>26136.363636363636</v>
      </c>
      <c r="O8" s="89">
        <f t="shared" si="0"/>
        <v>123.21428571428572</v>
      </c>
      <c r="P8" s="88">
        <f>IF(числ!P69=0,0,фот!P69/числ!P69/12*1000)</f>
        <v>32575.75757575758</v>
      </c>
      <c r="Q8" s="89">
        <f t="shared" si="0"/>
        <v>124.63768115942031</v>
      </c>
      <c r="R8" s="88">
        <f>IF(числ!R69=0,0,фот!R69/числ!R69/12*1000)</f>
        <v>41666.666666666664</v>
      </c>
      <c r="S8" s="89">
        <f t="shared" si="1"/>
        <v>127.90697674418603</v>
      </c>
    </row>
    <row r="9" spans="1:19" s="77" customFormat="1" ht="12.75">
      <c r="A9" s="84" t="s">
        <v>90</v>
      </c>
      <c r="B9" s="88">
        <f>IF(числ!B70=0,0,фот!B70/числ!B70/12*1000)</f>
        <v>42500</v>
      </c>
      <c r="C9" s="88">
        <f>IF(числ!C70=0,0,фот!C70/числ!C70/4*1000)</f>
        <v>42500</v>
      </c>
      <c r="D9" s="88">
        <f>IF(числ!D70=0,0,фот!D70/числ!D70/4*1000)</f>
        <v>70500</v>
      </c>
      <c r="E9" s="89">
        <f>IF(C9=0,0,D9/C9*100)</f>
        <v>165.8823529411765</v>
      </c>
      <c r="F9" s="88">
        <f>IF(числ!F70=0,0,фот!F70/числ!F70/12*1000)</f>
        <v>30958.333333333332</v>
      </c>
      <c r="G9" s="88">
        <f>IF(числ!G70=0,0,фот!G70/числ!G70/12*1000)</f>
        <v>35416.666666666664</v>
      </c>
      <c r="H9" s="89">
        <f>IF(F9=0,0,G9/F9*100)</f>
        <v>114.40107671601614</v>
      </c>
      <c r="I9" s="88">
        <f>IF(числ!I70=0,0,фот!I70/числ!I70/12*1000)</f>
        <v>23500</v>
      </c>
      <c r="J9" s="88">
        <f>IF(числ!J70=0,0,фот!J70/числ!J70/12*1000)</f>
        <v>26666.666666666668</v>
      </c>
      <c r="K9" s="89">
        <f>IF(I9=0,0,J9/I9*100)</f>
        <v>113.47517730496455</v>
      </c>
      <c r="L9" s="88">
        <f>IF(числ!L70=0,0,фот!L70/числ!L70/12*1000)</f>
        <v>41666.666666666664</v>
      </c>
      <c r="M9" s="89">
        <f>IF(G9=0,0,L9/G9*100)</f>
        <v>117.64705882352942</v>
      </c>
      <c r="N9" s="88">
        <f>IF(числ!N70=0,0,фот!N70/числ!N70/12*1000)</f>
        <v>45833.333333333336</v>
      </c>
      <c r="O9" s="89">
        <f t="shared" si="0"/>
        <v>110.00000000000001</v>
      </c>
      <c r="P9" s="88">
        <f>IF(числ!P70=0,0,фот!P70/числ!P70/12*1000)</f>
        <v>45833.333333333336</v>
      </c>
      <c r="Q9" s="89">
        <f t="shared" si="0"/>
        <v>100</v>
      </c>
      <c r="R9" s="88">
        <f>IF(числ!R70=0,0,фот!R70/числ!R70/12*1000)</f>
        <v>54166.666666666664</v>
      </c>
      <c r="S9" s="89">
        <f t="shared" si="1"/>
        <v>118.18181818181816</v>
      </c>
    </row>
    <row r="10" spans="1:19" s="77" customFormat="1" ht="12.75">
      <c r="A10" s="82" t="s">
        <v>91</v>
      </c>
      <c r="B10" s="88">
        <f>IF(числ!B71=0,0,фот!B71/числ!B71/12*1000)</f>
        <v>23750</v>
      </c>
      <c r="C10" s="88">
        <f>IF(числ!C71=0,0,фот!C71/числ!C71/4*1000)</f>
        <v>14250</v>
      </c>
      <c r="D10" s="88">
        <f>IF(числ!D71=0,0,фот!D71/числ!D71/4*1000)</f>
        <v>24000</v>
      </c>
      <c r="E10" s="89">
        <f>IF(C10=0,0,D10/C10*100)</f>
        <v>168.42105263157893</v>
      </c>
      <c r="F10" s="88">
        <f>IF(числ!F71=0,0,фот!F71/числ!F71/12*1000)</f>
        <v>23833.333333333332</v>
      </c>
      <c r="G10" s="88">
        <f>IF(числ!G71=0,0,фот!G71/числ!G71/12*1000)</f>
        <v>37500</v>
      </c>
      <c r="H10" s="89">
        <f>IF(F10=0,0,G10/F10*100)</f>
        <v>157.34265734265736</v>
      </c>
      <c r="I10" s="88">
        <f>IF(числ!I71=0,0,фот!I71/числ!I71/12*1000)</f>
        <v>8000</v>
      </c>
      <c r="J10" s="88">
        <f>IF(числ!J71=0,0,фот!J71/числ!J71/12*1000)</f>
        <v>8333.333333333334</v>
      </c>
      <c r="K10" s="89">
        <f>IF(I10=0,0,J10/I10*100)</f>
        <v>104.16666666666667</v>
      </c>
      <c r="L10" s="88">
        <f>IF(числ!L71=0,0,фот!L71/числ!L71/12*1000)</f>
        <v>36666.666666666664</v>
      </c>
      <c r="M10" s="89">
        <f>IF(G10=0,0,L10/G10*100)</f>
        <v>97.77777777777777</v>
      </c>
      <c r="N10" s="88">
        <f>IF(числ!N71=0,0,фот!N71/числ!N71/12*1000)</f>
        <v>46666.666666666664</v>
      </c>
      <c r="O10" s="89">
        <f>IF(L10=0,0,N10/L10*100)</f>
        <v>127.27272727272727</v>
      </c>
      <c r="P10" s="88">
        <f>IF(числ!P71=0,0,фот!P71/числ!P71/12*1000)</f>
        <v>58333.333333333336</v>
      </c>
      <c r="Q10" s="89">
        <f>IF(N10=0,0,P10/N10*100)</f>
        <v>125.00000000000003</v>
      </c>
      <c r="R10" s="88">
        <f>IF(числ!R71=0,0,фот!R71/числ!R71/12*1000)</f>
        <v>66666.66666666667</v>
      </c>
      <c r="S10" s="89">
        <f t="shared" si="1"/>
        <v>114.28571428571428</v>
      </c>
    </row>
  </sheetData>
  <sheetProtection/>
  <mergeCells count="2">
    <mergeCell ref="A2:Q2"/>
    <mergeCell ref="A3:L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Томатин</dc:creator>
  <cp:keywords/>
  <dc:description/>
  <cp:lastModifiedBy>ПК</cp:lastModifiedBy>
  <cp:lastPrinted>2012-06-19T06:27:19Z</cp:lastPrinted>
  <dcterms:created xsi:type="dcterms:W3CDTF">1998-11-17T13:05:26Z</dcterms:created>
  <dcterms:modified xsi:type="dcterms:W3CDTF">2012-11-29T06:13:47Z</dcterms:modified>
  <cp:category/>
  <cp:version/>
  <cp:contentType/>
  <cp:contentStatus/>
</cp:coreProperties>
</file>